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103920mas3\OneDrive - BW Offshore\Marita\02 Communication\Website\BWE\Press Release Documents for web\"/>
    </mc:Choice>
  </mc:AlternateContent>
  <xr:revisionPtr revIDLastSave="2" documentId="8_{99E1F6EE-B6D9-4FA1-90A1-899EED7147A4}" xr6:coauthVersionLast="45" xr6:coauthVersionMax="45" xr10:uidLastSave="{BB5D6BC7-5242-464B-9F50-230A15C0F92A}"/>
  <bookViews>
    <workbookView xWindow="-25310" yWindow="-110" windowWidth="25420" windowHeight="15370" tabRatio="939" xr2:uid="{00000000-000D-0000-FFFF-FFFF00000000}"/>
  </bookViews>
  <sheets>
    <sheet name="Income statement" sheetId="9" r:id="rId1"/>
    <sheet name="Balance sheet" sheetId="8" r:id="rId2"/>
    <sheet name="Cashflow" sheetId="7" r:id="rId3"/>
  </sheets>
  <definedNames>
    <definedName name="_xlnm.Print_Area" localSheetId="1">'Balance sheet'!$A$2:$D$30</definedName>
    <definedName name="_xlnm.Print_Area" localSheetId="2">Cashflow!$A$2:$E$31</definedName>
    <definedName name="_xlnm.Print_Area" localSheetId="0">'Income statement'!$A$2:$E$31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7" l="1"/>
  <c r="F25" i="7"/>
  <c r="F24" i="7"/>
  <c r="F23" i="7"/>
  <c r="F22" i="7"/>
  <c r="F21" i="7"/>
  <c r="F20" i="7"/>
  <c r="F26" i="7" s="1"/>
  <c r="F17" i="7"/>
  <c r="F16" i="7"/>
  <c r="F15" i="7"/>
  <c r="F18" i="7" s="1"/>
  <c r="F4" i="7"/>
  <c r="F5" i="7"/>
  <c r="F6" i="7"/>
  <c r="F7" i="7"/>
  <c r="F8" i="7"/>
  <c r="F9" i="7"/>
  <c r="F10" i="7"/>
  <c r="F11" i="7"/>
  <c r="F12" i="7"/>
  <c r="F3" i="7"/>
  <c r="G13" i="7"/>
  <c r="G18" i="7"/>
  <c r="G26" i="7"/>
  <c r="G28" i="7" l="1"/>
  <c r="G31" i="7" s="1"/>
  <c r="F13" i="7"/>
  <c r="F28" i="7" s="1"/>
  <c r="F31" i="7" s="1"/>
  <c r="E5" i="8" l="1"/>
  <c r="D6" i="8"/>
  <c r="D11" i="8"/>
  <c r="E8" i="8"/>
  <c r="E14" i="8"/>
  <c r="E18" i="8"/>
  <c r="E21" i="8"/>
  <c r="E28" i="8"/>
  <c r="E33" i="8"/>
  <c r="F20" i="9"/>
  <c r="F15" i="9"/>
  <c r="F14" i="9"/>
  <c r="F13" i="9"/>
  <c r="F10" i="9"/>
  <c r="F9" i="9"/>
  <c r="F8" i="9"/>
  <c r="F7" i="9"/>
  <c r="F4" i="9"/>
  <c r="F3" i="9"/>
  <c r="G26" i="9"/>
  <c r="G15" i="9"/>
  <c r="G16" i="9" s="1"/>
  <c r="G7" i="9"/>
  <c r="G5" i="9"/>
  <c r="G11" i="9"/>
  <c r="D26" i="9"/>
  <c r="C26" i="9"/>
  <c r="B26" i="9"/>
  <c r="E16" i="8" l="1"/>
  <c r="E35" i="8"/>
  <c r="E37" i="8" s="1"/>
  <c r="G18" i="9"/>
  <c r="G21" i="9" s="1"/>
  <c r="G23" i="9" s="1"/>
  <c r="G27" i="9" s="1"/>
  <c r="F5" i="9" l="1"/>
  <c r="F11" i="9" s="1"/>
  <c r="F16" i="9"/>
  <c r="F18" i="9" l="1"/>
  <c r="F21" i="9" s="1"/>
  <c r="F23" i="9" s="1"/>
  <c r="F26" i="9" s="1"/>
  <c r="F27" i="9" s="1"/>
  <c r="E26" i="7"/>
  <c r="E18" i="7"/>
  <c r="E3" i="7"/>
  <c r="E13" i="7" s="1"/>
  <c r="C33" i="8"/>
  <c r="B33" i="8"/>
  <c r="D30" i="8"/>
  <c r="D33" i="8" s="1"/>
  <c r="D28" i="8"/>
  <c r="C28" i="8"/>
  <c r="B28" i="8"/>
  <c r="C21" i="8"/>
  <c r="B21" i="8"/>
  <c r="D19" i="8"/>
  <c r="D21" i="8" s="1"/>
  <c r="D18" i="8"/>
  <c r="C18" i="8"/>
  <c r="B18" i="8"/>
  <c r="C14" i="8"/>
  <c r="B14" i="8"/>
  <c r="D14" i="8"/>
  <c r="B8" i="8"/>
  <c r="D8" i="8"/>
  <c r="C5" i="8"/>
  <c r="C8" i="8" s="1"/>
  <c r="E16" i="9"/>
  <c r="E5" i="9"/>
  <c r="E11" i="9" s="1"/>
  <c r="E18" i="9" l="1"/>
  <c r="E21" i="9" s="1"/>
  <c r="E28" i="7"/>
  <c r="E31" i="7" s="1"/>
  <c r="D35" i="8"/>
  <c r="D37" i="8" s="1"/>
  <c r="B16" i="8"/>
  <c r="C35" i="8"/>
  <c r="C37" i="8" s="1"/>
  <c r="D16" i="8"/>
  <c r="B35" i="8"/>
  <c r="B37" i="8" s="1"/>
  <c r="C16" i="8"/>
  <c r="E23" i="9" l="1"/>
  <c r="E26" i="9" s="1"/>
  <c r="E27" i="9" s="1"/>
  <c r="D15" i="9" l="1"/>
  <c r="C27" i="9" l="1"/>
  <c r="B27" i="9"/>
  <c r="D26" i="7"/>
  <c r="D18" i="7"/>
  <c r="D13" i="7"/>
  <c r="D28" i="7" l="1"/>
  <c r="D31" i="7" s="1"/>
  <c r="D16" i="9" l="1"/>
  <c r="D5" i="9"/>
  <c r="D11" i="9" l="1"/>
  <c r="D18" i="9" s="1"/>
  <c r="D21" i="9" l="1"/>
  <c r="D27" i="9" l="1"/>
  <c r="D23" i="9"/>
</calcChain>
</file>

<file path=xl/sharedStrings.xml><?xml version="1.0" encoding="utf-8"?>
<sst xmlns="http://schemas.openxmlformats.org/spreadsheetml/2006/main" count="90" uniqueCount="79">
  <si>
    <t>Depreciation and amortisation</t>
  </si>
  <si>
    <t>Change in fair value of derivatives</t>
  </si>
  <si>
    <t>Add back of net interest expense</t>
  </si>
  <si>
    <t>Net cash flow from operating activities</t>
  </si>
  <si>
    <t>Interest received</t>
  </si>
  <si>
    <t>Net cash flow from investing activities</t>
  </si>
  <si>
    <t>Repayment of interest-bearing debt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</si>
  <si>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</si>
  <si>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</si>
  <si>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</si>
  <si>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</si>
  <si>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ASSETS</t>
  </si>
  <si>
    <t>Property and other equipment</t>
  </si>
  <si>
    <t xml:space="preserve">Total non-current assets </t>
  </si>
  <si>
    <t>Trade receivables and other current assets</t>
  </si>
  <si>
    <t>Total current assets</t>
  </si>
  <si>
    <t>TOTAL ASSETS</t>
  </si>
  <si>
    <t>EQUITY AND LIABILITIES</t>
  </si>
  <si>
    <t>Total equity</t>
  </si>
  <si>
    <t>Derivatives</t>
  </si>
  <si>
    <t>Total non-current liabilities</t>
  </si>
  <si>
    <t>Trade and other payables</t>
  </si>
  <si>
    <t>Total current liabilities</t>
  </si>
  <si>
    <t>Total liabilities</t>
  </si>
  <si>
    <t>TOTAL EQUITY AND LIABILITIES</t>
  </si>
  <si>
    <t>Operating revenue</t>
  </si>
  <si>
    <t>Operating expenses</t>
  </si>
  <si>
    <t>Depreciation</t>
  </si>
  <si>
    <t>Amortisation</t>
  </si>
  <si>
    <t xml:space="preserve">Interest income </t>
  </si>
  <si>
    <t>Interest expense</t>
  </si>
  <si>
    <t>Other financial items</t>
  </si>
  <si>
    <t>Profit/(loss) before tax</t>
  </si>
  <si>
    <t>Income tax expense</t>
  </si>
  <si>
    <t xml:space="preserve">Net profit/(loss) for the period </t>
  </si>
  <si>
    <t>Other non-current assets</t>
  </si>
  <si>
    <t>Income tax liabilities</t>
  </si>
  <si>
    <t>Intangible assets</t>
  </si>
  <si>
    <t>Inventories</t>
  </si>
  <si>
    <t>Cash and cash equivalents</t>
  </si>
  <si>
    <t>Non-controlling interests</t>
  </si>
  <si>
    <t>Attributable to shareholders of the parent</t>
  </si>
  <si>
    <t>Attributable to non-controlling interests</t>
  </si>
  <si>
    <t>Shareholders' equity</t>
  </si>
  <si>
    <t>Operating profit /(loss) before depreciation/amortisation</t>
  </si>
  <si>
    <t>Operating profit/(loss)</t>
  </si>
  <si>
    <t>Net financial income/(expense)</t>
  </si>
  <si>
    <t>Profit/(loss) before taxes</t>
  </si>
  <si>
    <t>Unrealised currency exchange loss/(gain)</t>
  </si>
  <si>
    <t>E&amp;P tangible assets</t>
  </si>
  <si>
    <t>Assets held for sale</t>
  </si>
  <si>
    <t>Gain/(loss) sale of assets</t>
  </si>
  <si>
    <t>Changes in ARO through income statement</t>
  </si>
  <si>
    <t>Payment of lease liabilities</t>
  </si>
  <si>
    <t>Asset retirement obligations</t>
  </si>
  <si>
    <t>Q3 2019</t>
  </si>
  <si>
    <t>Q4 2019</t>
  </si>
  <si>
    <t>FY 2019</t>
  </si>
  <si>
    <t>Diluted earnings/(loss) per share (USD) net</t>
  </si>
  <si>
    <t>Q1 2020</t>
  </si>
  <si>
    <t>Deferred tax liabilities</t>
  </si>
  <si>
    <t>Long-term related parties payables</t>
  </si>
  <si>
    <t>Taxes paid in kind</t>
  </si>
  <si>
    <t>Investment in property, plant and equipment and intangible assets</t>
  </si>
  <si>
    <t>Proceeds from interest-bearing debt</t>
  </si>
  <si>
    <t>Proceeds from transactions with non-controlling interests</t>
  </si>
  <si>
    <t>Loss/ (gain) on sale of property, plant and equipment</t>
  </si>
  <si>
    <t>Proceeds from share issue</t>
  </si>
  <si>
    <t>Basic earnings/(loss) per share (USD) net *</t>
  </si>
  <si>
    <t>Right-of-use assets</t>
  </si>
  <si>
    <t>Long-term lease liabilities</t>
  </si>
  <si>
    <t>Short-term lease liabilities</t>
  </si>
  <si>
    <t>Proceeds from disposal of property, plant and equipment</t>
  </si>
  <si>
    <t>Net transaction costs on issue of shares</t>
  </si>
  <si>
    <t>Impairment</t>
  </si>
  <si>
    <t>Q2 2020</t>
  </si>
  <si>
    <t>*) Prior to the legal reorganisation on 11 October 2019, BW Energy Group was not a legal group for consolidated financial reporting purposes in accordance with IFRS 10. Earnings per share in 2019 is based on as if BW Energy Group was a legal group from 1 January 2019</t>
  </si>
  <si>
    <t>YTD Q2 2020</t>
  </si>
  <si>
    <t>Changes in working capital, other balance sheet items and items related to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</si>
</sst>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[$-414]mmm/\ yy;@"/>
    <numFmt numFmtId="170" formatCode="_-* #,##0_-;\-* #,##0_-;_-* &quot;-&quot;??_-;_-@_-"/>
    <numFmt numFmtId="171" formatCode="_-* #,##0.0_-;\-* #,##0.0_-;_-* &quot;-&quot;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A98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69" fontId="5" fillId="0" borderId="0"/>
    <xf numFmtId="164" fontId="5" fillId="0" borderId="0" applyFont="0" applyFill="0" applyBorder="0" applyAlignment="0" applyProtection="0"/>
    <xf numFmtId="169" fontId="5" fillId="0" borderId="0"/>
    <xf numFmtId="169" fontId="7" fillId="0" borderId="0"/>
    <xf numFmtId="169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/>
    <xf numFmtId="169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Border="1"/>
    <xf numFmtId="0" fontId="4" fillId="0" borderId="0" xfId="0" applyFont="1" applyFill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12" fillId="0" borderId="0" xfId="0" applyFont="1" applyFill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9" fillId="0" borderId="0" xfId="0" applyFont="1" applyBorder="1" applyAlignment="1">
      <alignment vertical="center" readingOrder="1"/>
    </xf>
    <xf numFmtId="0" fontId="4" fillId="0" borderId="0" xfId="0" applyFont="1" applyAlignment="1">
      <alignment readingOrder="1"/>
    </xf>
    <xf numFmtId="170" fontId="9" fillId="0" borderId="0" xfId="1" applyNumberFormat="1" applyFont="1" applyBorder="1" applyAlignment="1">
      <alignment vertical="center" readingOrder="1"/>
    </xf>
    <xf numFmtId="0" fontId="8" fillId="0" borderId="0" xfId="0" applyFont="1" applyBorder="1" applyAlignment="1">
      <alignment horizontal="right" vertical="center" readingOrder="1"/>
    </xf>
    <xf numFmtId="0" fontId="13" fillId="4" borderId="1" xfId="0" applyFont="1" applyFill="1" applyBorder="1" applyAlignment="1">
      <alignment horizontal="left" vertical="center" readingOrder="1"/>
    </xf>
    <xf numFmtId="0" fontId="14" fillId="4" borderId="1" xfId="3" applyFont="1" applyFill="1" applyBorder="1" applyAlignment="1">
      <alignment horizontal="right" vertical="center" wrapText="1" readingOrder="1"/>
    </xf>
    <xf numFmtId="0" fontId="15" fillId="0" borderId="0" xfId="3" applyFont="1" applyFill="1" applyBorder="1" applyAlignment="1">
      <alignment vertical="center" readingOrder="1"/>
    </xf>
    <xf numFmtId="0" fontId="15" fillId="2" borderId="0" xfId="3" applyFont="1" applyFill="1" applyBorder="1" applyAlignment="1">
      <alignment vertical="center" readingOrder="1"/>
    </xf>
    <xf numFmtId="0" fontId="16" fillId="0" borderId="1" xfId="3" applyFont="1" applyFill="1" applyBorder="1" applyAlignment="1">
      <alignment vertical="center" readingOrder="1"/>
    </xf>
    <xf numFmtId="166" fontId="16" fillId="3" borderId="1" xfId="1" applyNumberFormat="1" applyFont="1" applyFill="1" applyBorder="1" applyAlignment="1">
      <alignment vertical="center" readingOrder="1"/>
    </xf>
    <xf numFmtId="0" fontId="16" fillId="2" borderId="0" xfId="3" applyFont="1" applyFill="1" applyBorder="1" applyAlignment="1">
      <alignment vertical="center" readingOrder="1"/>
    </xf>
    <xf numFmtId="0" fontId="15" fillId="2" borderId="0" xfId="3" applyFont="1" applyFill="1" applyAlignment="1">
      <alignment vertical="center" readingOrder="1"/>
    </xf>
    <xf numFmtId="168" fontId="15" fillId="0" borderId="0" xfId="3" applyNumberFormat="1" applyFont="1" applyFill="1" applyBorder="1" applyAlignment="1">
      <alignment vertical="center" readingOrder="1"/>
    </xf>
    <xf numFmtId="49" fontId="15" fillId="2" borderId="0" xfId="0" applyNumberFormat="1" applyFont="1" applyFill="1" applyAlignment="1">
      <alignment vertical="center" readingOrder="1"/>
    </xf>
    <xf numFmtId="166" fontId="16" fillId="3" borderId="1" xfId="3" applyNumberFormat="1" applyFont="1" applyFill="1" applyBorder="1" applyAlignment="1">
      <alignment vertical="center" readingOrder="1"/>
    </xf>
    <xf numFmtId="0" fontId="16" fillId="0" borderId="2" xfId="3" applyFont="1" applyFill="1" applyBorder="1" applyAlignment="1">
      <alignment vertical="center" readingOrder="1"/>
    </xf>
    <xf numFmtId="166" fontId="16" fillId="3" borderId="2" xfId="3" applyNumberFormat="1" applyFont="1" applyFill="1" applyBorder="1" applyAlignment="1">
      <alignment vertical="center" readingOrder="1"/>
    </xf>
    <xf numFmtId="0" fontId="16" fillId="0" borderId="0" xfId="3" applyFont="1" applyFill="1" applyBorder="1" applyAlignment="1">
      <alignment vertical="center" readingOrder="1"/>
    </xf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5" fillId="0" borderId="0" xfId="0" applyFont="1" applyBorder="1"/>
    <xf numFmtId="0" fontId="14" fillId="4" borderId="1" xfId="3" applyFont="1" applyFill="1" applyBorder="1" applyAlignment="1">
      <alignment vertical="center"/>
    </xf>
    <xf numFmtId="49" fontId="14" fillId="4" borderId="1" xfId="2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>
      <alignment vertical="center"/>
    </xf>
    <xf numFmtId="49" fontId="15" fillId="2" borderId="0" xfId="2" applyNumberFormat="1" applyFont="1" applyFill="1" applyBorder="1" applyAlignment="1" applyProtection="1">
      <alignment vertical="center"/>
      <protection locked="0"/>
    </xf>
    <xf numFmtId="49" fontId="16" fillId="0" borderId="1" xfId="2" applyNumberFormat="1" applyFont="1" applyFill="1" applyBorder="1" applyAlignment="1" applyProtection="1">
      <alignment vertical="center" wrapText="1"/>
      <protection locked="0"/>
    </xf>
    <xf numFmtId="49" fontId="16" fillId="0" borderId="0" xfId="2" applyNumberFormat="1" applyFont="1" applyFill="1" applyBorder="1" applyAlignment="1" applyProtection="1">
      <alignment vertical="center" wrapText="1"/>
      <protection locked="0"/>
    </xf>
    <xf numFmtId="49" fontId="15" fillId="0" borderId="0" xfId="2" applyNumberFormat="1" applyFont="1" applyFill="1" applyBorder="1" applyAlignment="1" applyProtection="1">
      <alignment vertical="center"/>
      <protection locked="0"/>
    </xf>
    <xf numFmtId="49" fontId="16" fillId="0" borderId="2" xfId="2" applyNumberFormat="1" applyFont="1" applyFill="1" applyBorder="1" applyAlignment="1" applyProtection="1">
      <alignment vertical="center" wrapText="1"/>
      <protection locked="0"/>
    </xf>
    <xf numFmtId="49" fontId="16" fillId="2" borderId="1" xfId="2" applyNumberFormat="1" applyFont="1" applyFill="1" applyBorder="1" applyAlignment="1" applyProtection="1">
      <alignment vertical="center"/>
      <protection locked="0"/>
    </xf>
    <xf numFmtId="167" fontId="16" fillId="3" borderId="1" xfId="1" applyNumberFormat="1" applyFont="1" applyFill="1" applyBorder="1" applyAlignment="1" applyProtection="1">
      <alignment horizontal="right" vertical="center"/>
      <protection locked="0"/>
    </xf>
    <xf numFmtId="167" fontId="16" fillId="3" borderId="2" xfId="1" applyNumberFormat="1" applyFont="1" applyFill="1" applyBorder="1" applyAlignment="1" applyProtection="1">
      <alignment horizontal="right" vertical="center"/>
      <protection locked="0"/>
    </xf>
    <xf numFmtId="0" fontId="14" fillId="4" borderId="1" xfId="3" applyFont="1" applyFill="1" applyBorder="1" applyAlignment="1">
      <alignment horizontal="right" vertical="center" readingOrder="1"/>
    </xf>
    <xf numFmtId="171" fontId="15" fillId="2" borderId="0" xfId="0" applyNumberFormat="1" applyFont="1" applyFill="1" applyBorder="1" applyAlignment="1">
      <alignment vertical="center"/>
    </xf>
    <xf numFmtId="168" fontId="17" fillId="0" borderId="0" xfId="19" applyNumberFormat="1" applyFont="1" applyFill="1" applyAlignment="1">
      <alignment horizontal="center"/>
    </xf>
    <xf numFmtId="168" fontId="17" fillId="3" borderId="0" xfId="19" applyNumberFormat="1" applyFont="1" applyFill="1" applyAlignment="1">
      <alignment horizontal="center"/>
    </xf>
    <xf numFmtId="167" fontId="4" fillId="0" borderId="0" xfId="1" applyNumberFormat="1" applyFont="1"/>
    <xf numFmtId="0" fontId="19" fillId="2" borderId="0" xfId="3" applyFont="1" applyFill="1" applyBorder="1" applyAlignment="1">
      <alignment vertical="center" readingOrder="1"/>
    </xf>
    <xf numFmtId="166" fontId="19" fillId="0" borderId="0" xfId="3" applyNumberFormat="1" applyFont="1" applyFill="1" applyBorder="1" applyAlignment="1">
      <alignment vertical="center" readingOrder="1"/>
    </xf>
    <xf numFmtId="168" fontId="15" fillId="0" borderId="0" xfId="1" applyNumberFormat="1" applyFont="1" applyFill="1" applyBorder="1" applyAlignment="1">
      <alignment horizontal="right" vertical="center" readingOrder="1"/>
    </xf>
    <xf numFmtId="168" fontId="16" fillId="0" borderId="1" xfId="1" applyNumberFormat="1" applyFont="1" applyFill="1" applyBorder="1" applyAlignment="1">
      <alignment vertical="center" readingOrder="1"/>
    </xf>
    <xf numFmtId="168" fontId="16" fillId="3" borderId="1" xfId="1" applyNumberFormat="1" applyFont="1" applyFill="1" applyBorder="1" applyAlignment="1">
      <alignment vertical="center" readingOrder="1"/>
    </xf>
    <xf numFmtId="164" fontId="15" fillId="0" borderId="0" xfId="3" applyNumberFormat="1" applyFont="1" applyFill="1" applyBorder="1" applyAlignment="1">
      <alignment vertical="center" readingOrder="1"/>
    </xf>
    <xf numFmtId="0" fontId="20" fillId="0" borderId="0" xfId="0" applyFont="1" applyAlignment="1">
      <alignment vertical="top" wrapText="1"/>
    </xf>
    <xf numFmtId="43" fontId="4" fillId="0" borderId="0" xfId="1" applyFont="1"/>
    <xf numFmtId="43" fontId="4" fillId="0" borderId="0" xfId="1" applyFont="1" applyBorder="1"/>
    <xf numFmtId="166" fontId="15" fillId="3" borderId="0" xfId="1" applyNumberFormat="1" applyFont="1" applyFill="1" applyAlignment="1">
      <alignment horizontal="right" vertical="center" readingOrder="1"/>
    </xf>
    <xf numFmtId="166" fontId="16" fillId="3" borderId="0" xfId="3" applyNumberFormat="1" applyFont="1" applyFill="1" applyAlignment="1">
      <alignment vertical="center" readingOrder="1"/>
    </xf>
    <xf numFmtId="168" fontId="15" fillId="3" borderId="0" xfId="3" applyNumberFormat="1" applyFont="1" applyFill="1" applyAlignment="1">
      <alignment vertical="center" readingOrder="1"/>
    </xf>
    <xf numFmtId="166" fontId="16" fillId="3" borderId="0" xfId="0" applyNumberFormat="1" applyFont="1" applyFill="1" applyAlignment="1">
      <alignment vertical="center" readingOrder="1"/>
    </xf>
    <xf numFmtId="166" fontId="16" fillId="3" borderId="0" xfId="1" applyNumberFormat="1" applyFont="1" applyFill="1" applyAlignment="1">
      <alignment vertical="center" readingOrder="1"/>
    </xf>
    <xf numFmtId="166" fontId="19" fillId="3" borderId="0" xfId="3" applyNumberFormat="1" applyFont="1" applyFill="1" applyAlignment="1">
      <alignment vertical="center" readingOrder="1"/>
    </xf>
    <xf numFmtId="164" fontId="15" fillId="3" borderId="0" xfId="3" applyNumberFormat="1" applyFont="1" applyFill="1" applyAlignment="1">
      <alignment vertical="center" readingOrder="1"/>
    </xf>
    <xf numFmtId="0" fontId="15" fillId="2" borderId="0" xfId="3" applyFont="1" applyFill="1" applyAlignment="1">
      <alignment vertical="center"/>
    </xf>
    <xf numFmtId="168" fontId="15" fillId="0" borderId="0" xfId="3" applyNumberFormat="1" applyFont="1" applyAlignment="1">
      <alignment vertical="center" readingOrder="1"/>
    </xf>
    <xf numFmtId="0" fontId="16" fillId="0" borderId="1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6" fillId="0" borderId="2" xfId="3" applyFont="1" applyBorder="1" applyAlignment="1">
      <alignment vertical="center"/>
    </xf>
    <xf numFmtId="166" fontId="18" fillId="2" borderId="0" xfId="3" applyNumberFormat="1" applyFont="1" applyFill="1" applyAlignment="1">
      <alignment horizontal="right" vertical="center"/>
    </xf>
    <xf numFmtId="167" fontId="16" fillId="3" borderId="0" xfId="1" applyNumberFormat="1" applyFont="1" applyFill="1" applyAlignment="1" applyProtection="1">
      <alignment vertical="center" wrapText="1"/>
      <protection locked="0"/>
    </xf>
    <xf numFmtId="167" fontId="15" fillId="3" borderId="0" xfId="1" applyNumberFormat="1" applyFont="1" applyFill="1" applyAlignment="1" applyProtection="1">
      <alignment vertical="center"/>
      <protection locked="0"/>
    </xf>
    <xf numFmtId="168" fontId="15" fillId="3" borderId="0" xfId="1" applyNumberFormat="1" applyFont="1" applyFill="1" applyAlignment="1">
      <alignment horizontal="right" vertical="center" readingOrder="1"/>
    </xf>
    <xf numFmtId="168" fontId="16" fillId="0" borderId="0" xfId="3" applyNumberFormat="1" applyFont="1" applyFill="1" applyBorder="1" applyAlignment="1">
      <alignment vertical="center" readingOrder="1"/>
    </xf>
    <xf numFmtId="168" fontId="16" fillId="3" borderId="0" xfId="3" applyNumberFormat="1" applyFont="1" applyFill="1" applyAlignment="1">
      <alignment vertical="center" readingOrder="1"/>
    </xf>
    <xf numFmtId="168" fontId="16" fillId="0" borderId="0" xfId="0" applyNumberFormat="1" applyFont="1" applyFill="1" applyBorder="1" applyAlignment="1">
      <alignment vertical="center" readingOrder="1"/>
    </xf>
    <xf numFmtId="168" fontId="16" fillId="3" borderId="0" xfId="0" applyNumberFormat="1" applyFont="1" applyFill="1" applyAlignment="1">
      <alignment vertical="center" readingOrder="1"/>
    </xf>
    <xf numFmtId="168" fontId="16" fillId="0" borderId="1" xfId="3" applyNumberFormat="1" applyFont="1" applyFill="1" applyBorder="1" applyAlignment="1">
      <alignment vertical="center" readingOrder="1"/>
    </xf>
    <xf numFmtId="168" fontId="16" fillId="3" borderId="1" xfId="3" applyNumberFormat="1" applyFont="1" applyFill="1" applyBorder="1" applyAlignment="1">
      <alignment vertical="center" readingOrder="1"/>
    </xf>
    <xf numFmtId="168" fontId="16" fillId="0" borderId="2" xfId="3" applyNumberFormat="1" applyFont="1" applyFill="1" applyBorder="1" applyAlignment="1">
      <alignment vertical="center" readingOrder="1"/>
    </xf>
    <xf numFmtId="168" fontId="16" fillId="3" borderId="2" xfId="3" applyNumberFormat="1" applyFont="1" applyFill="1" applyBorder="1" applyAlignment="1">
      <alignment vertical="center" readingOrder="1"/>
    </xf>
    <xf numFmtId="168" fontId="16" fillId="0" borderId="0" xfId="1" applyNumberFormat="1" applyFont="1" applyFill="1" applyBorder="1" applyAlignment="1">
      <alignment vertical="center" readingOrder="1"/>
    </xf>
    <xf numFmtId="168" fontId="16" fillId="3" borderId="0" xfId="1" applyNumberFormat="1" applyFont="1" applyFill="1" applyAlignment="1">
      <alignment vertical="center" readingOrder="1"/>
    </xf>
    <xf numFmtId="168" fontId="15" fillId="0" borderId="0" xfId="3" applyNumberFormat="1" applyFont="1" applyAlignment="1">
      <alignment horizontal="right" vertical="center"/>
    </xf>
    <xf numFmtId="168" fontId="16" fillId="0" borderId="1" xfId="1" applyNumberFormat="1" applyFont="1" applyBorder="1" applyAlignment="1">
      <alignment horizontal="right" vertical="center"/>
    </xf>
    <xf numFmtId="168" fontId="16" fillId="3" borderId="1" xfId="1" applyNumberFormat="1" applyFont="1" applyFill="1" applyBorder="1" applyAlignment="1">
      <alignment horizontal="right" vertical="center"/>
    </xf>
    <xf numFmtId="168" fontId="16" fillId="0" borderId="0" xfId="1" applyNumberFormat="1" applyFont="1" applyAlignment="1">
      <alignment horizontal="right" vertical="center"/>
    </xf>
    <xf numFmtId="168" fontId="16" fillId="3" borderId="0" xfId="1" applyNumberFormat="1" applyFont="1" applyFill="1" applyAlignment="1">
      <alignment horizontal="right" vertical="center"/>
    </xf>
    <xf numFmtId="168" fontId="15" fillId="3" borderId="0" xfId="3" applyNumberFormat="1" applyFont="1" applyFill="1" applyAlignment="1">
      <alignment horizontal="right" vertical="center"/>
    </xf>
    <xf numFmtId="168" fontId="16" fillId="0" borderId="2" xfId="1" applyNumberFormat="1" applyFont="1" applyBorder="1" applyAlignment="1">
      <alignment horizontal="right" vertical="center"/>
    </xf>
    <xf numFmtId="168" fontId="16" fillId="3" borderId="2" xfId="1" applyNumberFormat="1" applyFont="1" applyFill="1" applyBorder="1" applyAlignment="1">
      <alignment horizontal="right" vertical="center"/>
    </xf>
    <xf numFmtId="168" fontId="16" fillId="0" borderId="1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 wrapText="1"/>
      <protection locked="0"/>
    </xf>
    <xf numFmtId="168" fontId="16" fillId="3" borderId="0" xfId="1" applyNumberFormat="1" applyFont="1" applyFill="1" applyAlignment="1" applyProtection="1">
      <alignment vertical="center" wrapText="1"/>
      <protection locked="0"/>
    </xf>
    <xf numFmtId="168" fontId="16" fillId="0" borderId="2" xfId="1" applyNumberFormat="1" applyFont="1" applyFill="1" applyBorder="1" applyAlignment="1" applyProtection="1">
      <alignment horizontal="right" vertical="center"/>
      <protection locked="0"/>
    </xf>
    <xf numFmtId="168" fontId="16" fillId="3" borderId="2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Border="1" applyAlignment="1" applyProtection="1">
      <alignment vertical="center"/>
      <protection locked="0"/>
    </xf>
    <xf numFmtId="168" fontId="15" fillId="3" borderId="0" xfId="1" applyNumberFormat="1" applyFont="1" applyFill="1" applyAlignment="1" applyProtection="1">
      <alignment vertical="center"/>
      <protection locked="0"/>
    </xf>
    <xf numFmtId="0" fontId="20" fillId="0" borderId="0" xfId="0" applyFont="1" applyAlignment="1">
      <alignment horizontal="left" vertical="top" wrapText="1"/>
    </xf>
  </cellXfs>
  <cellStyles count="102">
    <cellStyle name="Comma" xfId="1" builtinId="3"/>
    <cellStyle name="Comma 2" xfId="16" xr:uid="{00000000-0005-0000-0000-000001000000}"/>
    <cellStyle name="Comma 2 2" xfId="22" xr:uid="{00000000-0005-0000-0000-000002000000}"/>
    <cellStyle name="Comma 2 3" xfId="101" xr:uid="{00000000-0005-0000-0000-000003000000}"/>
    <cellStyle name="Comma 3" xfId="8" xr:uid="{00000000-0005-0000-0000-000004000000}"/>
    <cellStyle name="Comma 3 2" xfId="21" xr:uid="{00000000-0005-0000-0000-000005000000}"/>
    <cellStyle name="Comma 3 3" xfId="100" xr:uid="{00000000-0005-0000-0000-000006000000}"/>
    <cellStyle name="Comma 4" xfId="6" xr:uid="{00000000-0005-0000-0000-000007000000}"/>
    <cellStyle name="Comma 4 2" xfId="20" xr:uid="{00000000-0005-0000-0000-000008000000}"/>
    <cellStyle name="Comma 4 3" xfId="99" xr:uid="{00000000-0005-0000-0000-000009000000}"/>
    <cellStyle name="Comma 5" xfId="19" xr:uid="{00000000-0005-0000-0000-00000A000000}"/>
    <cellStyle name="Comma 5 2" xfId="23" xr:uid="{00000000-0005-0000-0000-00000B000000}"/>
    <cellStyle name="Comma 6" xfId="98" xr:uid="{00000000-0005-0000-0000-00000C000000}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Normal 14 10" xfId="18" xr:uid="{00000000-0005-0000-0000-000058000000}"/>
    <cellStyle name="Normal 2" xfId="4" xr:uid="{00000000-0005-0000-0000-000059000000}"/>
    <cellStyle name="Normal 2 2" xfId="14" xr:uid="{00000000-0005-0000-0000-00005A000000}"/>
    <cellStyle name="Normal 2 3" xfId="9" xr:uid="{00000000-0005-0000-0000-00005B000000}"/>
    <cellStyle name="Normal 3" xfId="10" xr:uid="{00000000-0005-0000-0000-00005C000000}"/>
    <cellStyle name="Normal 4" xfId="5" xr:uid="{00000000-0005-0000-0000-00005D000000}"/>
    <cellStyle name="Normal 4 2" xfId="15" xr:uid="{00000000-0005-0000-0000-00005E000000}"/>
    <cellStyle name="Normal 5" xfId="7" xr:uid="{00000000-0005-0000-0000-00005F000000}"/>
    <cellStyle name="Normal 8" xfId="11" xr:uid="{00000000-0005-0000-0000-000060000000}"/>
    <cellStyle name="Normal_Kopi av 2006 02 08 Regnskap konsern 2005Eng" xfId="2" xr:uid="{00000000-0005-0000-0000-000061000000}"/>
    <cellStyle name="Normal_Notemal" xfId="3" xr:uid="{00000000-0005-0000-0000-000062000000}"/>
    <cellStyle name="Percent 2" xfId="13" xr:uid="{00000000-0005-0000-0000-000064000000}"/>
    <cellStyle name="Percent 3" xfId="17" xr:uid="{00000000-0005-0000-0000-000065000000}"/>
    <cellStyle name="Percent 4" xfId="12" xr:uid="{00000000-0005-0000-0000-000066000000}"/>
  </cellStyles>
  <dxfs count="0"/>
  <tableStyles count="0" defaultTableStyle="TableStyleMedium2" defaultPivotStyle="PivotStyleLight16"/>
  <colors>
    <mruColors>
      <color rgb="FF001E61"/>
      <color rgb="FF92CDDC"/>
      <color rgb="FFFF66FF"/>
      <color rgb="FF00A98F"/>
      <color rgb="FFF8A7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6"/>
  <sheetViews>
    <sheetView showGridLines="0" tabSelected="1" zoomScale="120" zoomScaleNormal="120" zoomScalePageLayoutView="120" workbookViewId="0"/>
  </sheetViews>
  <sheetFormatPr defaultColWidth="8.81640625" defaultRowHeight="11.5" x14ac:dyDescent="0.25"/>
  <cols>
    <col min="1" max="1" width="46.26953125" style="4" customWidth="1"/>
    <col min="2" max="4" width="10.81640625" style="4" customWidth="1"/>
    <col min="5" max="5" width="9.6328125" style="46" bestFit="1" customWidth="1"/>
    <col min="6" max="6" width="8.81640625" style="4"/>
    <col min="7" max="7" width="11.26953125" style="4" hidden="1" customWidth="1"/>
    <col min="8" max="9" width="8.81640625" style="4"/>
    <col min="10" max="10" width="14" style="4" bestFit="1" customWidth="1"/>
    <col min="11" max="236" width="8.81640625" style="4"/>
    <col min="237" max="237" width="41.08984375" style="4" customWidth="1"/>
    <col min="238" max="238" width="5.36328125" style="4" customWidth="1"/>
    <col min="239" max="241" width="9.08984375" style="4" customWidth="1"/>
    <col min="242" max="244" width="8.81640625" style="4"/>
    <col min="245" max="245" width="0" style="4" hidden="1" customWidth="1"/>
    <col min="246" max="492" width="8.81640625" style="4"/>
    <col min="493" max="493" width="41.08984375" style="4" customWidth="1"/>
    <col min="494" max="494" width="5.36328125" style="4" customWidth="1"/>
    <col min="495" max="497" width="9.08984375" style="4" customWidth="1"/>
    <col min="498" max="500" width="8.81640625" style="4"/>
    <col min="501" max="501" width="0" style="4" hidden="1" customWidth="1"/>
    <col min="502" max="748" width="8.81640625" style="4"/>
    <col min="749" max="749" width="41.08984375" style="4" customWidth="1"/>
    <col min="750" max="750" width="5.36328125" style="4" customWidth="1"/>
    <col min="751" max="753" width="9.08984375" style="4" customWidth="1"/>
    <col min="754" max="756" width="8.81640625" style="4"/>
    <col min="757" max="757" width="0" style="4" hidden="1" customWidth="1"/>
    <col min="758" max="1004" width="8.81640625" style="4"/>
    <col min="1005" max="1005" width="41.08984375" style="4" customWidth="1"/>
    <col min="1006" max="1006" width="5.36328125" style="4" customWidth="1"/>
    <col min="1007" max="1009" width="9.08984375" style="4" customWidth="1"/>
    <col min="1010" max="1012" width="8.81640625" style="4"/>
    <col min="1013" max="1013" width="0" style="4" hidden="1" customWidth="1"/>
    <col min="1014" max="1260" width="8.81640625" style="4"/>
    <col min="1261" max="1261" width="41.08984375" style="4" customWidth="1"/>
    <col min="1262" max="1262" width="5.36328125" style="4" customWidth="1"/>
    <col min="1263" max="1265" width="9.08984375" style="4" customWidth="1"/>
    <col min="1266" max="1268" width="8.81640625" style="4"/>
    <col min="1269" max="1269" width="0" style="4" hidden="1" customWidth="1"/>
    <col min="1270" max="1516" width="8.81640625" style="4"/>
    <col min="1517" max="1517" width="41.08984375" style="4" customWidth="1"/>
    <col min="1518" max="1518" width="5.36328125" style="4" customWidth="1"/>
    <col min="1519" max="1521" width="9.08984375" style="4" customWidth="1"/>
    <col min="1522" max="1524" width="8.81640625" style="4"/>
    <col min="1525" max="1525" width="0" style="4" hidden="1" customWidth="1"/>
    <col min="1526" max="1772" width="8.81640625" style="4"/>
    <col min="1773" max="1773" width="41.08984375" style="4" customWidth="1"/>
    <col min="1774" max="1774" width="5.36328125" style="4" customWidth="1"/>
    <col min="1775" max="1777" width="9.08984375" style="4" customWidth="1"/>
    <col min="1778" max="1780" width="8.81640625" style="4"/>
    <col min="1781" max="1781" width="0" style="4" hidden="1" customWidth="1"/>
    <col min="1782" max="2028" width="8.81640625" style="4"/>
    <col min="2029" max="2029" width="41.08984375" style="4" customWidth="1"/>
    <col min="2030" max="2030" width="5.36328125" style="4" customWidth="1"/>
    <col min="2031" max="2033" width="9.08984375" style="4" customWidth="1"/>
    <col min="2034" max="2036" width="8.81640625" style="4"/>
    <col min="2037" max="2037" width="0" style="4" hidden="1" customWidth="1"/>
    <col min="2038" max="2284" width="8.81640625" style="4"/>
    <col min="2285" max="2285" width="41.08984375" style="4" customWidth="1"/>
    <col min="2286" max="2286" width="5.36328125" style="4" customWidth="1"/>
    <col min="2287" max="2289" width="9.08984375" style="4" customWidth="1"/>
    <col min="2290" max="2292" width="8.81640625" style="4"/>
    <col min="2293" max="2293" width="0" style="4" hidden="1" customWidth="1"/>
    <col min="2294" max="2540" width="8.81640625" style="4"/>
    <col min="2541" max="2541" width="41.08984375" style="4" customWidth="1"/>
    <col min="2542" max="2542" width="5.36328125" style="4" customWidth="1"/>
    <col min="2543" max="2545" width="9.08984375" style="4" customWidth="1"/>
    <col min="2546" max="2548" width="8.81640625" style="4"/>
    <col min="2549" max="2549" width="0" style="4" hidden="1" customWidth="1"/>
    <col min="2550" max="2796" width="8.81640625" style="4"/>
    <col min="2797" max="2797" width="41.08984375" style="4" customWidth="1"/>
    <col min="2798" max="2798" width="5.36328125" style="4" customWidth="1"/>
    <col min="2799" max="2801" width="9.08984375" style="4" customWidth="1"/>
    <col min="2802" max="2804" width="8.81640625" style="4"/>
    <col min="2805" max="2805" width="0" style="4" hidden="1" customWidth="1"/>
    <col min="2806" max="3052" width="8.81640625" style="4"/>
    <col min="3053" max="3053" width="41.08984375" style="4" customWidth="1"/>
    <col min="3054" max="3054" width="5.36328125" style="4" customWidth="1"/>
    <col min="3055" max="3057" width="9.08984375" style="4" customWidth="1"/>
    <col min="3058" max="3060" width="8.81640625" style="4"/>
    <col min="3061" max="3061" width="0" style="4" hidden="1" customWidth="1"/>
    <col min="3062" max="3308" width="8.81640625" style="4"/>
    <col min="3309" max="3309" width="41.08984375" style="4" customWidth="1"/>
    <col min="3310" max="3310" width="5.36328125" style="4" customWidth="1"/>
    <col min="3311" max="3313" width="9.08984375" style="4" customWidth="1"/>
    <col min="3314" max="3316" width="8.81640625" style="4"/>
    <col min="3317" max="3317" width="0" style="4" hidden="1" customWidth="1"/>
    <col min="3318" max="3564" width="8.81640625" style="4"/>
    <col min="3565" max="3565" width="41.08984375" style="4" customWidth="1"/>
    <col min="3566" max="3566" width="5.36328125" style="4" customWidth="1"/>
    <col min="3567" max="3569" width="9.08984375" style="4" customWidth="1"/>
    <col min="3570" max="3572" width="8.81640625" style="4"/>
    <col min="3573" max="3573" width="0" style="4" hidden="1" customWidth="1"/>
    <col min="3574" max="3820" width="8.81640625" style="4"/>
    <col min="3821" max="3821" width="41.08984375" style="4" customWidth="1"/>
    <col min="3822" max="3822" width="5.36328125" style="4" customWidth="1"/>
    <col min="3823" max="3825" width="9.08984375" style="4" customWidth="1"/>
    <col min="3826" max="3828" width="8.81640625" style="4"/>
    <col min="3829" max="3829" width="0" style="4" hidden="1" customWidth="1"/>
    <col min="3830" max="4076" width="8.81640625" style="4"/>
    <col min="4077" max="4077" width="41.08984375" style="4" customWidth="1"/>
    <col min="4078" max="4078" width="5.36328125" style="4" customWidth="1"/>
    <col min="4079" max="4081" width="9.08984375" style="4" customWidth="1"/>
    <col min="4082" max="4084" width="8.81640625" style="4"/>
    <col min="4085" max="4085" width="0" style="4" hidden="1" customWidth="1"/>
    <col min="4086" max="4332" width="8.81640625" style="4"/>
    <col min="4333" max="4333" width="41.08984375" style="4" customWidth="1"/>
    <col min="4334" max="4334" width="5.36328125" style="4" customWidth="1"/>
    <col min="4335" max="4337" width="9.08984375" style="4" customWidth="1"/>
    <col min="4338" max="4340" width="8.81640625" style="4"/>
    <col min="4341" max="4341" width="0" style="4" hidden="1" customWidth="1"/>
    <col min="4342" max="4588" width="8.81640625" style="4"/>
    <col min="4589" max="4589" width="41.08984375" style="4" customWidth="1"/>
    <col min="4590" max="4590" width="5.36328125" style="4" customWidth="1"/>
    <col min="4591" max="4593" width="9.08984375" style="4" customWidth="1"/>
    <col min="4594" max="4596" width="8.81640625" style="4"/>
    <col min="4597" max="4597" width="0" style="4" hidden="1" customWidth="1"/>
    <col min="4598" max="4844" width="8.81640625" style="4"/>
    <col min="4845" max="4845" width="41.08984375" style="4" customWidth="1"/>
    <col min="4846" max="4846" width="5.36328125" style="4" customWidth="1"/>
    <col min="4847" max="4849" width="9.08984375" style="4" customWidth="1"/>
    <col min="4850" max="4852" width="8.81640625" style="4"/>
    <col min="4853" max="4853" width="0" style="4" hidden="1" customWidth="1"/>
    <col min="4854" max="5100" width="8.81640625" style="4"/>
    <col min="5101" max="5101" width="41.08984375" style="4" customWidth="1"/>
    <col min="5102" max="5102" width="5.36328125" style="4" customWidth="1"/>
    <col min="5103" max="5105" width="9.08984375" style="4" customWidth="1"/>
    <col min="5106" max="5108" width="8.81640625" style="4"/>
    <col min="5109" max="5109" width="0" style="4" hidden="1" customWidth="1"/>
    <col min="5110" max="5356" width="8.81640625" style="4"/>
    <col min="5357" max="5357" width="41.08984375" style="4" customWidth="1"/>
    <col min="5358" max="5358" width="5.36328125" style="4" customWidth="1"/>
    <col min="5359" max="5361" width="9.08984375" style="4" customWidth="1"/>
    <col min="5362" max="5364" width="8.81640625" style="4"/>
    <col min="5365" max="5365" width="0" style="4" hidden="1" customWidth="1"/>
    <col min="5366" max="5612" width="8.81640625" style="4"/>
    <col min="5613" max="5613" width="41.08984375" style="4" customWidth="1"/>
    <col min="5614" max="5614" width="5.36328125" style="4" customWidth="1"/>
    <col min="5615" max="5617" width="9.08984375" style="4" customWidth="1"/>
    <col min="5618" max="5620" width="8.81640625" style="4"/>
    <col min="5621" max="5621" width="0" style="4" hidden="1" customWidth="1"/>
    <col min="5622" max="5868" width="8.81640625" style="4"/>
    <col min="5869" max="5869" width="41.08984375" style="4" customWidth="1"/>
    <col min="5870" max="5870" width="5.36328125" style="4" customWidth="1"/>
    <col min="5871" max="5873" width="9.08984375" style="4" customWidth="1"/>
    <col min="5874" max="5876" width="8.81640625" style="4"/>
    <col min="5877" max="5877" width="0" style="4" hidden="1" customWidth="1"/>
    <col min="5878" max="6124" width="8.81640625" style="4"/>
    <col min="6125" max="6125" width="41.08984375" style="4" customWidth="1"/>
    <col min="6126" max="6126" width="5.36328125" style="4" customWidth="1"/>
    <col min="6127" max="6129" width="9.08984375" style="4" customWidth="1"/>
    <col min="6130" max="6132" width="8.81640625" style="4"/>
    <col min="6133" max="6133" width="0" style="4" hidden="1" customWidth="1"/>
    <col min="6134" max="6380" width="8.81640625" style="4"/>
    <col min="6381" max="6381" width="41.08984375" style="4" customWidth="1"/>
    <col min="6382" max="6382" width="5.36328125" style="4" customWidth="1"/>
    <col min="6383" max="6385" width="9.08984375" style="4" customWidth="1"/>
    <col min="6386" max="6388" width="8.81640625" style="4"/>
    <col min="6389" max="6389" width="0" style="4" hidden="1" customWidth="1"/>
    <col min="6390" max="6636" width="8.81640625" style="4"/>
    <col min="6637" max="6637" width="41.08984375" style="4" customWidth="1"/>
    <col min="6638" max="6638" width="5.36328125" style="4" customWidth="1"/>
    <col min="6639" max="6641" width="9.08984375" style="4" customWidth="1"/>
    <col min="6642" max="6644" width="8.81640625" style="4"/>
    <col min="6645" max="6645" width="0" style="4" hidden="1" customWidth="1"/>
    <col min="6646" max="6892" width="8.81640625" style="4"/>
    <col min="6893" max="6893" width="41.08984375" style="4" customWidth="1"/>
    <col min="6894" max="6894" width="5.36328125" style="4" customWidth="1"/>
    <col min="6895" max="6897" width="9.08984375" style="4" customWidth="1"/>
    <col min="6898" max="6900" width="8.81640625" style="4"/>
    <col min="6901" max="6901" width="0" style="4" hidden="1" customWidth="1"/>
    <col min="6902" max="7148" width="8.81640625" style="4"/>
    <col min="7149" max="7149" width="41.08984375" style="4" customWidth="1"/>
    <col min="7150" max="7150" width="5.36328125" style="4" customWidth="1"/>
    <col min="7151" max="7153" width="9.08984375" style="4" customWidth="1"/>
    <col min="7154" max="7156" width="8.81640625" style="4"/>
    <col min="7157" max="7157" width="0" style="4" hidden="1" customWidth="1"/>
    <col min="7158" max="7404" width="8.81640625" style="4"/>
    <col min="7405" max="7405" width="41.08984375" style="4" customWidth="1"/>
    <col min="7406" max="7406" width="5.36328125" style="4" customWidth="1"/>
    <col min="7407" max="7409" width="9.08984375" style="4" customWidth="1"/>
    <col min="7410" max="7412" width="8.81640625" style="4"/>
    <col min="7413" max="7413" width="0" style="4" hidden="1" customWidth="1"/>
    <col min="7414" max="7660" width="8.81640625" style="4"/>
    <col min="7661" max="7661" width="41.08984375" style="4" customWidth="1"/>
    <col min="7662" max="7662" width="5.36328125" style="4" customWidth="1"/>
    <col min="7663" max="7665" width="9.08984375" style="4" customWidth="1"/>
    <col min="7666" max="7668" width="8.81640625" style="4"/>
    <col min="7669" max="7669" width="0" style="4" hidden="1" customWidth="1"/>
    <col min="7670" max="7916" width="8.81640625" style="4"/>
    <col min="7917" max="7917" width="41.08984375" style="4" customWidth="1"/>
    <col min="7918" max="7918" width="5.36328125" style="4" customWidth="1"/>
    <col min="7919" max="7921" width="9.08984375" style="4" customWidth="1"/>
    <col min="7922" max="7924" width="8.81640625" style="4"/>
    <col min="7925" max="7925" width="0" style="4" hidden="1" customWidth="1"/>
    <col min="7926" max="8172" width="8.81640625" style="4"/>
    <col min="8173" max="8173" width="41.08984375" style="4" customWidth="1"/>
    <col min="8174" max="8174" width="5.36328125" style="4" customWidth="1"/>
    <col min="8175" max="8177" width="9.08984375" style="4" customWidth="1"/>
    <col min="8178" max="8180" width="8.81640625" style="4"/>
    <col min="8181" max="8181" width="0" style="4" hidden="1" customWidth="1"/>
    <col min="8182" max="8428" width="8.81640625" style="4"/>
    <col min="8429" max="8429" width="41.08984375" style="4" customWidth="1"/>
    <col min="8430" max="8430" width="5.36328125" style="4" customWidth="1"/>
    <col min="8431" max="8433" width="9.08984375" style="4" customWidth="1"/>
    <col min="8434" max="8436" width="8.81640625" style="4"/>
    <col min="8437" max="8437" width="0" style="4" hidden="1" customWidth="1"/>
    <col min="8438" max="8684" width="8.81640625" style="4"/>
    <col min="8685" max="8685" width="41.08984375" style="4" customWidth="1"/>
    <col min="8686" max="8686" width="5.36328125" style="4" customWidth="1"/>
    <col min="8687" max="8689" width="9.08984375" style="4" customWidth="1"/>
    <col min="8690" max="8692" width="8.81640625" style="4"/>
    <col min="8693" max="8693" width="0" style="4" hidden="1" customWidth="1"/>
    <col min="8694" max="8940" width="8.81640625" style="4"/>
    <col min="8941" max="8941" width="41.08984375" style="4" customWidth="1"/>
    <col min="8942" max="8942" width="5.36328125" style="4" customWidth="1"/>
    <col min="8943" max="8945" width="9.08984375" style="4" customWidth="1"/>
    <col min="8946" max="8948" width="8.81640625" style="4"/>
    <col min="8949" max="8949" width="0" style="4" hidden="1" customWidth="1"/>
    <col min="8950" max="9196" width="8.81640625" style="4"/>
    <col min="9197" max="9197" width="41.08984375" style="4" customWidth="1"/>
    <col min="9198" max="9198" width="5.36328125" style="4" customWidth="1"/>
    <col min="9199" max="9201" width="9.08984375" style="4" customWidth="1"/>
    <col min="9202" max="9204" width="8.81640625" style="4"/>
    <col min="9205" max="9205" width="0" style="4" hidden="1" customWidth="1"/>
    <col min="9206" max="9452" width="8.81640625" style="4"/>
    <col min="9453" max="9453" width="41.08984375" style="4" customWidth="1"/>
    <col min="9454" max="9454" width="5.36328125" style="4" customWidth="1"/>
    <col min="9455" max="9457" width="9.08984375" style="4" customWidth="1"/>
    <col min="9458" max="9460" width="8.81640625" style="4"/>
    <col min="9461" max="9461" width="0" style="4" hidden="1" customWidth="1"/>
    <col min="9462" max="9708" width="8.81640625" style="4"/>
    <col min="9709" max="9709" width="41.08984375" style="4" customWidth="1"/>
    <col min="9710" max="9710" width="5.36328125" style="4" customWidth="1"/>
    <col min="9711" max="9713" width="9.08984375" style="4" customWidth="1"/>
    <col min="9714" max="9716" width="8.81640625" style="4"/>
    <col min="9717" max="9717" width="0" style="4" hidden="1" customWidth="1"/>
    <col min="9718" max="9964" width="8.81640625" style="4"/>
    <col min="9965" max="9965" width="41.08984375" style="4" customWidth="1"/>
    <col min="9966" max="9966" width="5.36328125" style="4" customWidth="1"/>
    <col min="9967" max="9969" width="9.08984375" style="4" customWidth="1"/>
    <col min="9970" max="9972" width="8.81640625" style="4"/>
    <col min="9973" max="9973" width="0" style="4" hidden="1" customWidth="1"/>
    <col min="9974" max="10220" width="8.81640625" style="4"/>
    <col min="10221" max="10221" width="41.08984375" style="4" customWidth="1"/>
    <col min="10222" max="10222" width="5.36328125" style="4" customWidth="1"/>
    <col min="10223" max="10225" width="9.08984375" style="4" customWidth="1"/>
    <col min="10226" max="10228" width="8.81640625" style="4"/>
    <col min="10229" max="10229" width="0" style="4" hidden="1" customWidth="1"/>
    <col min="10230" max="10476" width="8.81640625" style="4"/>
    <col min="10477" max="10477" width="41.08984375" style="4" customWidth="1"/>
    <col min="10478" max="10478" width="5.36328125" style="4" customWidth="1"/>
    <col min="10479" max="10481" width="9.08984375" style="4" customWidth="1"/>
    <col min="10482" max="10484" width="8.81640625" style="4"/>
    <col min="10485" max="10485" width="0" style="4" hidden="1" customWidth="1"/>
    <col min="10486" max="10732" width="8.81640625" style="4"/>
    <col min="10733" max="10733" width="41.08984375" style="4" customWidth="1"/>
    <col min="10734" max="10734" width="5.36328125" style="4" customWidth="1"/>
    <col min="10735" max="10737" width="9.08984375" style="4" customWidth="1"/>
    <col min="10738" max="10740" width="8.81640625" style="4"/>
    <col min="10741" max="10741" width="0" style="4" hidden="1" customWidth="1"/>
    <col min="10742" max="10988" width="8.81640625" style="4"/>
    <col min="10989" max="10989" width="41.08984375" style="4" customWidth="1"/>
    <col min="10990" max="10990" width="5.36328125" style="4" customWidth="1"/>
    <col min="10991" max="10993" width="9.08984375" style="4" customWidth="1"/>
    <col min="10994" max="10996" width="8.81640625" style="4"/>
    <col min="10997" max="10997" width="0" style="4" hidden="1" customWidth="1"/>
    <col min="10998" max="11244" width="8.81640625" style="4"/>
    <col min="11245" max="11245" width="41.08984375" style="4" customWidth="1"/>
    <col min="11246" max="11246" width="5.36328125" style="4" customWidth="1"/>
    <col min="11247" max="11249" width="9.08984375" style="4" customWidth="1"/>
    <col min="11250" max="11252" width="8.81640625" style="4"/>
    <col min="11253" max="11253" width="0" style="4" hidden="1" customWidth="1"/>
    <col min="11254" max="11500" width="8.81640625" style="4"/>
    <col min="11501" max="11501" width="41.08984375" style="4" customWidth="1"/>
    <col min="11502" max="11502" width="5.36328125" style="4" customWidth="1"/>
    <col min="11503" max="11505" width="9.08984375" style="4" customWidth="1"/>
    <col min="11506" max="11508" width="8.81640625" style="4"/>
    <col min="11509" max="11509" width="0" style="4" hidden="1" customWidth="1"/>
    <col min="11510" max="11756" width="8.81640625" style="4"/>
    <col min="11757" max="11757" width="41.08984375" style="4" customWidth="1"/>
    <col min="11758" max="11758" width="5.36328125" style="4" customWidth="1"/>
    <col min="11759" max="11761" width="9.08984375" style="4" customWidth="1"/>
    <col min="11762" max="11764" width="8.81640625" style="4"/>
    <col min="11765" max="11765" width="0" style="4" hidden="1" customWidth="1"/>
    <col min="11766" max="12012" width="8.81640625" style="4"/>
    <col min="12013" max="12013" width="41.08984375" style="4" customWidth="1"/>
    <col min="12014" max="12014" width="5.36328125" style="4" customWidth="1"/>
    <col min="12015" max="12017" width="9.08984375" style="4" customWidth="1"/>
    <col min="12018" max="12020" width="8.81640625" style="4"/>
    <col min="12021" max="12021" width="0" style="4" hidden="1" customWidth="1"/>
    <col min="12022" max="12268" width="8.81640625" style="4"/>
    <col min="12269" max="12269" width="41.08984375" style="4" customWidth="1"/>
    <col min="12270" max="12270" width="5.36328125" style="4" customWidth="1"/>
    <col min="12271" max="12273" width="9.08984375" style="4" customWidth="1"/>
    <col min="12274" max="12276" width="8.81640625" style="4"/>
    <col min="12277" max="12277" width="0" style="4" hidden="1" customWidth="1"/>
    <col min="12278" max="12524" width="8.81640625" style="4"/>
    <col min="12525" max="12525" width="41.08984375" style="4" customWidth="1"/>
    <col min="12526" max="12526" width="5.36328125" style="4" customWidth="1"/>
    <col min="12527" max="12529" width="9.08984375" style="4" customWidth="1"/>
    <col min="12530" max="12532" width="8.81640625" style="4"/>
    <col min="12533" max="12533" width="0" style="4" hidden="1" customWidth="1"/>
    <col min="12534" max="12780" width="8.81640625" style="4"/>
    <col min="12781" max="12781" width="41.08984375" style="4" customWidth="1"/>
    <col min="12782" max="12782" width="5.36328125" style="4" customWidth="1"/>
    <col min="12783" max="12785" width="9.08984375" style="4" customWidth="1"/>
    <col min="12786" max="12788" width="8.81640625" style="4"/>
    <col min="12789" max="12789" width="0" style="4" hidden="1" customWidth="1"/>
    <col min="12790" max="13036" width="8.81640625" style="4"/>
    <col min="13037" max="13037" width="41.08984375" style="4" customWidth="1"/>
    <col min="13038" max="13038" width="5.36328125" style="4" customWidth="1"/>
    <col min="13039" max="13041" width="9.08984375" style="4" customWidth="1"/>
    <col min="13042" max="13044" width="8.81640625" style="4"/>
    <col min="13045" max="13045" width="0" style="4" hidden="1" customWidth="1"/>
    <col min="13046" max="13292" width="8.81640625" style="4"/>
    <col min="13293" max="13293" width="41.08984375" style="4" customWidth="1"/>
    <col min="13294" max="13294" width="5.36328125" style="4" customWidth="1"/>
    <col min="13295" max="13297" width="9.08984375" style="4" customWidth="1"/>
    <col min="13298" max="13300" width="8.81640625" style="4"/>
    <col min="13301" max="13301" width="0" style="4" hidden="1" customWidth="1"/>
    <col min="13302" max="13548" width="8.81640625" style="4"/>
    <col min="13549" max="13549" width="41.08984375" style="4" customWidth="1"/>
    <col min="13550" max="13550" width="5.36328125" style="4" customWidth="1"/>
    <col min="13551" max="13553" width="9.08984375" style="4" customWidth="1"/>
    <col min="13554" max="13556" width="8.81640625" style="4"/>
    <col min="13557" max="13557" width="0" style="4" hidden="1" customWidth="1"/>
    <col min="13558" max="13804" width="8.81640625" style="4"/>
    <col min="13805" max="13805" width="41.08984375" style="4" customWidth="1"/>
    <col min="13806" max="13806" width="5.36328125" style="4" customWidth="1"/>
    <col min="13807" max="13809" width="9.08984375" style="4" customWidth="1"/>
    <col min="13810" max="13812" width="8.81640625" style="4"/>
    <col min="13813" max="13813" width="0" style="4" hidden="1" customWidth="1"/>
    <col min="13814" max="14060" width="8.81640625" style="4"/>
    <col min="14061" max="14061" width="41.08984375" style="4" customWidth="1"/>
    <col min="14062" max="14062" width="5.36328125" style="4" customWidth="1"/>
    <col min="14063" max="14065" width="9.08984375" style="4" customWidth="1"/>
    <col min="14066" max="14068" width="8.81640625" style="4"/>
    <col min="14069" max="14069" width="0" style="4" hidden="1" customWidth="1"/>
    <col min="14070" max="14316" width="8.81640625" style="4"/>
    <col min="14317" max="14317" width="41.08984375" style="4" customWidth="1"/>
    <col min="14318" max="14318" width="5.36328125" style="4" customWidth="1"/>
    <col min="14319" max="14321" width="9.08984375" style="4" customWidth="1"/>
    <col min="14322" max="14324" width="8.81640625" style="4"/>
    <col min="14325" max="14325" width="0" style="4" hidden="1" customWidth="1"/>
    <col min="14326" max="14572" width="8.81640625" style="4"/>
    <col min="14573" max="14573" width="41.08984375" style="4" customWidth="1"/>
    <col min="14574" max="14574" width="5.36328125" style="4" customWidth="1"/>
    <col min="14575" max="14577" width="9.08984375" style="4" customWidth="1"/>
    <col min="14578" max="14580" width="8.81640625" style="4"/>
    <col min="14581" max="14581" width="0" style="4" hidden="1" customWidth="1"/>
    <col min="14582" max="14828" width="8.81640625" style="4"/>
    <col min="14829" max="14829" width="41.08984375" style="4" customWidth="1"/>
    <col min="14830" max="14830" width="5.36328125" style="4" customWidth="1"/>
    <col min="14831" max="14833" width="9.08984375" style="4" customWidth="1"/>
    <col min="14834" max="14836" width="8.81640625" style="4"/>
    <col min="14837" max="14837" width="0" style="4" hidden="1" customWidth="1"/>
    <col min="14838" max="15084" width="8.81640625" style="4"/>
    <col min="15085" max="15085" width="41.08984375" style="4" customWidth="1"/>
    <col min="15086" max="15086" width="5.36328125" style="4" customWidth="1"/>
    <col min="15087" max="15089" width="9.08984375" style="4" customWidth="1"/>
    <col min="15090" max="15092" width="8.81640625" style="4"/>
    <col min="15093" max="15093" width="0" style="4" hidden="1" customWidth="1"/>
    <col min="15094" max="15340" width="8.81640625" style="4"/>
    <col min="15341" max="15341" width="41.08984375" style="4" customWidth="1"/>
    <col min="15342" max="15342" width="5.36328125" style="4" customWidth="1"/>
    <col min="15343" max="15345" width="9.08984375" style="4" customWidth="1"/>
    <col min="15346" max="15348" width="8.81640625" style="4"/>
    <col min="15349" max="15349" width="0" style="4" hidden="1" customWidth="1"/>
    <col min="15350" max="15596" width="8.81640625" style="4"/>
    <col min="15597" max="15597" width="41.08984375" style="4" customWidth="1"/>
    <col min="15598" max="15598" width="5.36328125" style="4" customWidth="1"/>
    <col min="15599" max="15601" width="9.08984375" style="4" customWidth="1"/>
    <col min="15602" max="15604" width="8.81640625" style="4"/>
    <col min="15605" max="15605" width="0" style="4" hidden="1" customWidth="1"/>
    <col min="15606" max="15852" width="8.81640625" style="4"/>
    <col min="15853" max="15853" width="41.08984375" style="4" customWidth="1"/>
    <col min="15854" max="15854" width="5.36328125" style="4" customWidth="1"/>
    <col min="15855" max="15857" width="9.08984375" style="4" customWidth="1"/>
    <col min="15858" max="15860" width="8.81640625" style="4"/>
    <col min="15861" max="15861" width="0" style="4" hidden="1" customWidth="1"/>
    <col min="15862" max="16108" width="8.81640625" style="4"/>
    <col min="16109" max="16109" width="41.08984375" style="4" customWidth="1"/>
    <col min="16110" max="16110" width="5.36328125" style="4" customWidth="1"/>
    <col min="16111" max="16113" width="9.08984375" style="4" customWidth="1"/>
    <col min="16114" max="16116" width="8.81640625" style="4"/>
    <col min="16117" max="16117" width="0" style="4" hidden="1" customWidth="1"/>
    <col min="16118" max="16384" width="8.81640625" style="4"/>
  </cols>
  <sheetData>
    <row r="1" spans="1:10" ht="13.5" customHeight="1" x14ac:dyDescent="0.25">
      <c r="A1" s="6"/>
      <c r="B1" s="7"/>
      <c r="C1" s="7"/>
      <c r="D1" s="7"/>
    </row>
    <row r="2" spans="1:10" s="2" customFormat="1" ht="13.5" customHeight="1" x14ac:dyDescent="0.25">
      <c r="A2" s="14"/>
      <c r="B2" s="42" t="s">
        <v>55</v>
      </c>
      <c r="C2" s="42" t="s">
        <v>56</v>
      </c>
      <c r="D2" s="42" t="s">
        <v>57</v>
      </c>
      <c r="E2" s="42" t="s">
        <v>59</v>
      </c>
      <c r="F2" s="42" t="s">
        <v>75</v>
      </c>
      <c r="G2" s="42" t="s">
        <v>77</v>
      </c>
    </row>
    <row r="3" spans="1:10" s="1" customFormat="1" ht="13.5" customHeight="1" x14ac:dyDescent="0.25">
      <c r="A3" s="16" t="s">
        <v>25</v>
      </c>
      <c r="B3" s="49">
        <v>49.5</v>
      </c>
      <c r="C3" s="49">
        <v>92.699999999999989</v>
      </c>
      <c r="D3" s="49">
        <v>282.39999999999998</v>
      </c>
      <c r="E3" s="49">
        <v>22.2</v>
      </c>
      <c r="F3" s="71">
        <f>+G3-E3</f>
        <v>32</v>
      </c>
      <c r="G3" s="56">
        <v>54.2</v>
      </c>
      <c r="H3" s="55"/>
    </row>
    <row r="4" spans="1:10" s="3" customFormat="1" ht="13.5" customHeight="1" x14ac:dyDescent="0.25">
      <c r="A4" s="17" t="s">
        <v>26</v>
      </c>
      <c r="B4" s="49">
        <v>-14.399999999999999</v>
      </c>
      <c r="C4" s="49">
        <v>-35.400000000000006</v>
      </c>
      <c r="D4" s="49">
        <v>-90.7</v>
      </c>
      <c r="E4" s="49">
        <v>-7.4</v>
      </c>
      <c r="F4" s="71">
        <f>+G4-E4</f>
        <v>-10.299999999999999</v>
      </c>
      <c r="G4" s="56">
        <v>-17.7</v>
      </c>
      <c r="H4" s="55"/>
    </row>
    <row r="5" spans="1:10" s="5" customFormat="1" ht="13.5" customHeight="1" x14ac:dyDescent="0.25">
      <c r="A5" s="18" t="s">
        <v>44</v>
      </c>
      <c r="B5" s="50">
        <v>35.1</v>
      </c>
      <c r="C5" s="50">
        <v>57.299999999999983</v>
      </c>
      <c r="D5" s="50">
        <f t="shared" ref="D5" si="0">SUM(D3:D4)</f>
        <v>191.7</v>
      </c>
      <c r="E5" s="50">
        <f t="shared" ref="E5:F5" si="1">SUM(E3:E4)</f>
        <v>14.799999999999999</v>
      </c>
      <c r="F5" s="51">
        <f t="shared" si="1"/>
        <v>21.700000000000003</v>
      </c>
      <c r="G5" s="19">
        <f t="shared" ref="G5" si="2">SUM(G3:G4)</f>
        <v>36.5</v>
      </c>
      <c r="H5" s="55"/>
    </row>
    <row r="6" spans="1:10" ht="13.5" customHeight="1" x14ac:dyDescent="0.25">
      <c r="A6" s="20"/>
      <c r="B6" s="72"/>
      <c r="C6" s="72"/>
      <c r="D6" s="72"/>
      <c r="E6" s="72"/>
      <c r="F6" s="73"/>
      <c r="G6" s="57"/>
      <c r="H6" s="55"/>
    </row>
    <row r="7" spans="1:10" ht="13.5" customHeight="1" x14ac:dyDescent="0.25">
      <c r="A7" s="21" t="s">
        <v>27</v>
      </c>
      <c r="B7" s="49">
        <v>-13.5</v>
      </c>
      <c r="C7" s="49">
        <v>-21.199999999999996</v>
      </c>
      <c r="D7" s="49">
        <v>-74.099999999999994</v>
      </c>
      <c r="E7" s="49">
        <v>-14.2</v>
      </c>
      <c r="F7" s="71">
        <f t="shared" ref="F7:F10" si="3">+G7-E7</f>
        <v>-17.700000000000003</v>
      </c>
      <c r="G7" s="56">
        <f>-32.2-G8</f>
        <v>-31.900000000000002</v>
      </c>
      <c r="H7" s="55"/>
    </row>
    <row r="8" spans="1:10" ht="13.5" customHeight="1" x14ac:dyDescent="0.25">
      <c r="A8" s="21" t="s">
        <v>28</v>
      </c>
      <c r="B8" s="49">
        <v>-0.2</v>
      </c>
      <c r="C8" s="49">
        <v>-9.9999999999999978E-2</v>
      </c>
      <c r="D8" s="49">
        <v>-0.6</v>
      </c>
      <c r="E8" s="49">
        <v>-0.2</v>
      </c>
      <c r="F8" s="71">
        <f t="shared" si="3"/>
        <v>-9.9999999999999978E-2</v>
      </c>
      <c r="G8" s="56">
        <v>-0.3</v>
      </c>
      <c r="H8" s="55"/>
    </row>
    <row r="9" spans="1:10" ht="13.5" customHeight="1" x14ac:dyDescent="0.25">
      <c r="A9" s="21" t="s">
        <v>74</v>
      </c>
      <c r="B9" s="22">
        <v>0</v>
      </c>
      <c r="C9" s="22">
        <v>0</v>
      </c>
      <c r="D9" s="22">
        <v>0</v>
      </c>
      <c r="E9" s="22">
        <v>-10.7</v>
      </c>
      <c r="F9" s="58">
        <f t="shared" si="3"/>
        <v>0</v>
      </c>
      <c r="G9" s="58">
        <v>-10.7</v>
      </c>
      <c r="H9" s="55"/>
    </row>
    <row r="10" spans="1:10" ht="13.5" customHeight="1" x14ac:dyDescent="0.25">
      <c r="A10" s="21" t="s">
        <v>51</v>
      </c>
      <c r="B10" s="22">
        <v>0</v>
      </c>
      <c r="C10" s="22">
        <v>0</v>
      </c>
      <c r="D10" s="22">
        <v>0.3</v>
      </c>
      <c r="E10" s="22">
        <v>-1.2</v>
      </c>
      <c r="F10" s="58">
        <f t="shared" si="3"/>
        <v>0</v>
      </c>
      <c r="G10" s="58">
        <v>-1.2</v>
      </c>
      <c r="H10" s="55"/>
    </row>
    <row r="11" spans="1:10" ht="13.5" customHeight="1" x14ac:dyDescent="0.25">
      <c r="A11" s="18" t="s">
        <v>45</v>
      </c>
      <c r="B11" s="50">
        <v>21.400000000000002</v>
      </c>
      <c r="C11" s="50">
        <v>35.999999999999986</v>
      </c>
      <c r="D11" s="50">
        <f>SUM(D5:D10)</f>
        <v>117.3</v>
      </c>
      <c r="E11" s="50">
        <f>SUM(E5:E10)</f>
        <v>-11.499999999999998</v>
      </c>
      <c r="F11" s="51">
        <f t="shared" ref="F11:G11" si="4">SUM(F5:F10)</f>
        <v>3.9</v>
      </c>
      <c r="G11" s="19">
        <f t="shared" si="4"/>
        <v>-7.6000000000000014</v>
      </c>
      <c r="H11" s="55"/>
      <c r="J11" s="52"/>
    </row>
    <row r="12" spans="1:10" ht="13.5" customHeight="1" x14ac:dyDescent="0.25">
      <c r="A12" s="23"/>
      <c r="B12" s="74"/>
      <c r="C12" s="74"/>
      <c r="D12" s="74"/>
      <c r="E12" s="74"/>
      <c r="F12" s="75"/>
      <c r="G12" s="59"/>
      <c r="H12" s="55"/>
    </row>
    <row r="13" spans="1:10" ht="13.5" customHeight="1" x14ac:dyDescent="0.25">
      <c r="A13" s="21" t="s">
        <v>29</v>
      </c>
      <c r="B13" s="49">
        <v>0.60000000000000009</v>
      </c>
      <c r="C13" s="49">
        <v>0.39999999999999991</v>
      </c>
      <c r="D13" s="49">
        <v>2</v>
      </c>
      <c r="E13" s="49">
        <v>0.4</v>
      </c>
      <c r="F13" s="71">
        <f t="shared" ref="F13:F15" si="5">+G13-E13</f>
        <v>0.19999999999999996</v>
      </c>
      <c r="G13" s="56">
        <v>0.6</v>
      </c>
      <c r="H13" s="55"/>
    </row>
    <row r="14" spans="1:10" ht="13.5" customHeight="1" x14ac:dyDescent="0.25">
      <c r="A14" s="21" t="s">
        <v>30</v>
      </c>
      <c r="B14" s="49">
        <v>-0.2</v>
      </c>
      <c r="C14" s="49">
        <v>-0.29999999999999993</v>
      </c>
      <c r="D14" s="49">
        <v>-0.7</v>
      </c>
      <c r="E14" s="22">
        <v>0</v>
      </c>
      <c r="F14" s="71">
        <f t="shared" si="5"/>
        <v>0</v>
      </c>
      <c r="G14" s="58">
        <v>0</v>
      </c>
      <c r="H14" s="55"/>
    </row>
    <row r="15" spans="1:10" ht="13.5" customHeight="1" x14ac:dyDescent="0.25">
      <c r="A15" s="17" t="s">
        <v>31</v>
      </c>
      <c r="B15" s="49">
        <v>-0.29999999999999982</v>
      </c>
      <c r="C15" s="49">
        <v>-1.6000000000000005</v>
      </c>
      <c r="D15" s="49">
        <f>2.1-9.4</f>
        <v>-7.3000000000000007</v>
      </c>
      <c r="E15" s="49">
        <v>-5.9</v>
      </c>
      <c r="F15" s="71">
        <f t="shared" si="5"/>
        <v>-3.7999999999999989</v>
      </c>
      <c r="G15" s="56">
        <f>-1.2-8.5</f>
        <v>-9.6999999999999993</v>
      </c>
      <c r="H15" s="55"/>
    </row>
    <row r="16" spans="1:10" ht="13.5" customHeight="1" x14ac:dyDescent="0.25">
      <c r="A16" s="18" t="s">
        <v>46</v>
      </c>
      <c r="B16" s="76">
        <v>0.10000000000000026</v>
      </c>
      <c r="C16" s="76">
        <v>-1.5000000000000004</v>
      </c>
      <c r="D16" s="76">
        <f t="shared" ref="D16:E16" si="6">SUM(D13:D15)</f>
        <v>-6.0000000000000009</v>
      </c>
      <c r="E16" s="76">
        <f t="shared" si="6"/>
        <v>-5.5</v>
      </c>
      <c r="F16" s="77">
        <f t="shared" ref="F16:G16" si="7">SUM(F13:F15)</f>
        <v>-3.5999999999999988</v>
      </c>
      <c r="G16" s="24">
        <f t="shared" si="7"/>
        <v>-9.1</v>
      </c>
      <c r="H16" s="55"/>
    </row>
    <row r="17" spans="1:8" ht="13.5" customHeight="1" x14ac:dyDescent="0.25">
      <c r="A17" s="25"/>
      <c r="B17" s="78"/>
      <c r="C17" s="78"/>
      <c r="D17" s="78"/>
      <c r="E17" s="78"/>
      <c r="F17" s="79"/>
      <c r="G17" s="26"/>
      <c r="H17" s="55"/>
    </row>
    <row r="18" spans="1:8" ht="13.5" customHeight="1" x14ac:dyDescent="0.25">
      <c r="A18" s="18" t="s">
        <v>32</v>
      </c>
      <c r="B18" s="76">
        <v>21.500000000000004</v>
      </c>
      <c r="C18" s="76">
        <v>34.499999999999986</v>
      </c>
      <c r="D18" s="76">
        <f t="shared" ref="D18:E18" si="8">+D11+D16</f>
        <v>111.3</v>
      </c>
      <c r="E18" s="76">
        <f t="shared" si="8"/>
        <v>-17</v>
      </c>
      <c r="F18" s="77">
        <f t="shared" ref="F18:G18" si="9">+F11+F16</f>
        <v>0.30000000000000115</v>
      </c>
      <c r="G18" s="24">
        <f t="shared" si="9"/>
        <v>-16.700000000000003</v>
      </c>
      <c r="H18" s="55"/>
    </row>
    <row r="19" spans="1:8" ht="13.5" customHeight="1" x14ac:dyDescent="0.25">
      <c r="A19" s="27"/>
      <c r="B19" s="72"/>
      <c r="C19" s="72"/>
      <c r="D19" s="72"/>
      <c r="E19" s="72"/>
      <c r="F19" s="73"/>
      <c r="G19" s="57"/>
      <c r="H19" s="55"/>
    </row>
    <row r="20" spans="1:8" ht="13.5" customHeight="1" x14ac:dyDescent="0.25">
      <c r="A20" s="17" t="s">
        <v>33</v>
      </c>
      <c r="B20" s="49">
        <v>-11.5</v>
      </c>
      <c r="C20" s="49">
        <v>-8.2999999999999972</v>
      </c>
      <c r="D20" s="49">
        <v>-38.799999999999997</v>
      </c>
      <c r="E20" s="49">
        <v>-6.6</v>
      </c>
      <c r="F20" s="71">
        <f>+G20-E20</f>
        <v>-5.9</v>
      </c>
      <c r="G20" s="56">
        <v>-12.5</v>
      </c>
      <c r="H20" s="55"/>
    </row>
    <row r="21" spans="1:8" ht="13.5" customHeight="1" x14ac:dyDescent="0.25">
      <c r="A21" s="18" t="s">
        <v>34</v>
      </c>
      <c r="B21" s="50">
        <v>10.000000000000004</v>
      </c>
      <c r="C21" s="50">
        <v>26.199999999999989</v>
      </c>
      <c r="D21" s="50">
        <f t="shared" ref="D21:E21" si="10">+D18+D20</f>
        <v>72.5</v>
      </c>
      <c r="E21" s="50">
        <f t="shared" si="10"/>
        <v>-23.6</v>
      </c>
      <c r="F21" s="51">
        <f t="shared" ref="F21:G21" si="11">+F18+F20</f>
        <v>-5.6</v>
      </c>
      <c r="G21" s="19">
        <f t="shared" si="11"/>
        <v>-29.200000000000003</v>
      </c>
      <c r="H21" s="55"/>
    </row>
    <row r="22" spans="1:8" ht="13.5" customHeight="1" x14ac:dyDescent="0.25">
      <c r="A22" s="27"/>
      <c r="B22" s="80"/>
      <c r="C22" s="80"/>
      <c r="D22" s="80"/>
      <c r="E22" s="80"/>
      <c r="F22" s="81"/>
      <c r="G22" s="60"/>
      <c r="H22" s="55"/>
    </row>
    <row r="23" spans="1:8" ht="13.5" customHeight="1" x14ac:dyDescent="0.25">
      <c r="A23" s="17" t="s">
        <v>41</v>
      </c>
      <c r="B23" s="49">
        <v>7.2000000000000028</v>
      </c>
      <c r="C23" s="49">
        <v>26.200000000000031</v>
      </c>
      <c r="D23" s="49">
        <f>+D21-D24</f>
        <v>58</v>
      </c>
      <c r="E23" s="49">
        <f>+E21-E24</f>
        <v>-23.6</v>
      </c>
      <c r="F23" s="58">
        <f t="shared" ref="F23:G23" si="12">+F21-F24</f>
        <v>-5.6</v>
      </c>
      <c r="G23" s="58">
        <f t="shared" si="12"/>
        <v>-29.200000000000003</v>
      </c>
      <c r="H23" s="55"/>
    </row>
    <row r="24" spans="1:8" ht="13.5" customHeight="1" x14ac:dyDescent="0.25">
      <c r="A24" s="17" t="s">
        <v>42</v>
      </c>
      <c r="B24" s="22">
        <v>2.8000000000000007</v>
      </c>
      <c r="C24" s="22">
        <v>0</v>
      </c>
      <c r="D24" s="22">
        <v>14.5</v>
      </c>
      <c r="E24" s="22">
        <v>0</v>
      </c>
      <c r="F24" s="58">
        <v>0</v>
      </c>
      <c r="G24" s="58">
        <v>0</v>
      </c>
      <c r="H24" s="55"/>
    </row>
    <row r="25" spans="1:8" ht="13.5" customHeight="1" x14ac:dyDescent="0.25">
      <c r="A25" s="47"/>
      <c r="B25" s="48"/>
      <c r="C25" s="48"/>
      <c r="D25" s="48"/>
      <c r="E25" s="48"/>
      <c r="F25" s="61"/>
      <c r="G25" s="61"/>
      <c r="H25" s="55"/>
    </row>
    <row r="26" spans="1:8" ht="13.5" customHeight="1" x14ac:dyDescent="0.25">
      <c r="A26" s="17" t="s">
        <v>68</v>
      </c>
      <c r="B26" s="52">
        <f>+B23/187400*1000</f>
        <v>3.8420490928495213E-2</v>
      </c>
      <c r="C26" s="52">
        <f t="shared" ref="C26:D26" si="13">+C23/187400*1000</f>
        <v>0.13980789754535769</v>
      </c>
      <c r="D26" s="52">
        <f t="shared" si="13"/>
        <v>0.3094983991462113</v>
      </c>
      <c r="E26" s="52">
        <f>+E23/208767.5*1000</f>
        <v>-0.11304441543822674</v>
      </c>
      <c r="F26" s="62">
        <f>+F23/234304.2*1000</f>
        <v>-2.3900553212447745E-2</v>
      </c>
      <c r="G26" s="62">
        <f>+G23/221676.2*1000</f>
        <v>-0.13172365820056461</v>
      </c>
      <c r="H26" s="55"/>
    </row>
    <row r="27" spans="1:8" ht="13.5" customHeight="1" x14ac:dyDescent="0.25">
      <c r="A27" s="17" t="s">
        <v>58</v>
      </c>
      <c r="B27" s="52">
        <f t="shared" ref="B27:C27" si="14">+B26</f>
        <v>3.8420490928495213E-2</v>
      </c>
      <c r="C27" s="52">
        <f t="shared" si="14"/>
        <v>0.13980789754535769</v>
      </c>
      <c r="D27" s="52">
        <f>+D26</f>
        <v>0.3094983991462113</v>
      </c>
      <c r="E27" s="52">
        <f>+E26</f>
        <v>-0.11304441543822674</v>
      </c>
      <c r="F27" s="62">
        <f t="shared" ref="F27:G27" si="15">+F26</f>
        <v>-2.3900553212447745E-2</v>
      </c>
      <c r="G27" s="62">
        <f t="shared" si="15"/>
        <v>-0.13172365820056461</v>
      </c>
      <c r="H27" s="55"/>
    </row>
    <row r="28" spans="1:8" ht="12.75" customHeight="1" x14ac:dyDescent="0.25">
      <c r="A28" s="7"/>
      <c r="B28" s="8"/>
      <c r="C28" s="8"/>
      <c r="D28" s="8"/>
      <c r="G28" s="54"/>
      <c r="H28" s="55"/>
    </row>
    <row r="29" spans="1:8" ht="43" customHeight="1" x14ac:dyDescent="0.25">
      <c r="A29" s="97" t="s">
        <v>76</v>
      </c>
      <c r="B29" s="97"/>
      <c r="C29" s="97"/>
      <c r="D29" s="97"/>
      <c r="E29" s="97"/>
      <c r="G29" s="54"/>
      <c r="H29" s="54"/>
    </row>
    <row r="30" spans="1:8" ht="12.75" customHeight="1" x14ac:dyDescent="0.25">
      <c r="A30" s="53"/>
      <c r="B30" s="53"/>
      <c r="C30" s="53"/>
      <c r="D30" s="53"/>
      <c r="E30" s="53"/>
    </row>
    <row r="31" spans="1:8" ht="12.75" customHeight="1" x14ac:dyDescent="0.25">
      <c r="A31" s="10"/>
      <c r="B31" s="12"/>
      <c r="C31" s="12"/>
    </row>
    <row r="32" spans="1:8" ht="12.75" customHeight="1" x14ac:dyDescent="0.25">
      <c r="A32" s="10"/>
      <c r="B32" s="12"/>
      <c r="C32" s="12"/>
      <c r="D32" s="12"/>
    </row>
    <row r="33" spans="1:4" ht="12.75" customHeight="1" x14ac:dyDescent="0.25">
      <c r="A33" s="10"/>
      <c r="B33" s="12"/>
      <c r="C33" s="12"/>
      <c r="D33" s="12"/>
    </row>
    <row r="34" spans="1:4" ht="12.75" customHeight="1" x14ac:dyDescent="0.25">
      <c r="A34" s="9"/>
      <c r="B34" s="13"/>
      <c r="C34" s="13"/>
      <c r="D34" s="13"/>
    </row>
    <row r="35" spans="1:4" ht="12.75" customHeight="1" x14ac:dyDescent="0.25">
      <c r="A35" s="9"/>
      <c r="B35" s="9"/>
      <c r="C35" s="9"/>
      <c r="D35" s="9"/>
    </row>
    <row r="36" spans="1:4" ht="12" x14ac:dyDescent="0.25">
      <c r="A36" s="7"/>
      <c r="B36" s="7"/>
      <c r="C36" s="7"/>
      <c r="D36" s="7"/>
    </row>
    <row r="37" spans="1:4" ht="12" x14ac:dyDescent="0.25">
      <c r="A37" s="7"/>
      <c r="B37" s="7"/>
      <c r="C37" s="7"/>
      <c r="D37" s="7"/>
    </row>
    <row r="38" spans="1:4" ht="12" x14ac:dyDescent="0.25">
      <c r="A38" s="7"/>
      <c r="B38" s="7"/>
      <c r="C38" s="7"/>
      <c r="D38" s="7"/>
    </row>
    <row r="39" spans="1:4" ht="12" x14ac:dyDescent="0.25">
      <c r="A39" s="7"/>
      <c r="B39" s="7"/>
      <c r="C39" s="7"/>
      <c r="D39" s="7"/>
    </row>
    <row r="40" spans="1:4" ht="12" x14ac:dyDescent="0.25">
      <c r="A40" s="7"/>
      <c r="B40" s="7"/>
      <c r="C40" s="7"/>
      <c r="D40" s="7"/>
    </row>
    <row r="41" spans="1:4" ht="12" x14ac:dyDescent="0.25">
      <c r="A41" s="7"/>
      <c r="B41" s="7"/>
      <c r="C41" s="7"/>
      <c r="D41" s="7"/>
    </row>
    <row r="42" spans="1:4" ht="12" x14ac:dyDescent="0.25">
      <c r="A42" s="7"/>
      <c r="B42" s="7"/>
      <c r="C42" s="7"/>
      <c r="D42" s="7"/>
    </row>
    <row r="43" spans="1:4" ht="12" x14ac:dyDescent="0.25">
      <c r="A43" s="7"/>
      <c r="B43" s="7"/>
      <c r="C43" s="7"/>
      <c r="D43" s="7"/>
    </row>
    <row r="44" spans="1:4" ht="12" x14ac:dyDescent="0.25">
      <c r="A44" s="7"/>
      <c r="B44" s="7"/>
      <c r="C44" s="7"/>
      <c r="D44" s="7"/>
    </row>
    <row r="45" spans="1:4" ht="12" x14ac:dyDescent="0.25">
      <c r="A45" s="7"/>
      <c r="B45" s="7"/>
      <c r="C45" s="7"/>
      <c r="D45" s="7"/>
    </row>
    <row r="46" spans="1:4" x14ac:dyDescent="0.25">
      <c r="A46" s="11"/>
      <c r="B46" s="11"/>
      <c r="C46" s="11"/>
      <c r="D46" s="11"/>
    </row>
  </sheetData>
  <mergeCells count="1">
    <mergeCell ref="A29:E29"/>
  </mergeCells>
  <phoneticPr fontId="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7"/>
  <sheetViews>
    <sheetView showGridLines="0" zoomScale="110" zoomScaleNormal="110" workbookViewId="0">
      <selection activeCell="E14" sqref="E14"/>
    </sheetView>
  </sheetViews>
  <sheetFormatPr defaultColWidth="8.81640625" defaultRowHeight="13.5" customHeight="1" x14ac:dyDescent="0.25"/>
  <cols>
    <col min="1" max="1" width="41.26953125" style="30" customWidth="1"/>
    <col min="2" max="5" width="10.81640625" style="30" customWidth="1"/>
    <col min="6" max="220" width="8.81640625" style="30"/>
    <col min="221" max="221" width="42" style="30" customWidth="1"/>
    <col min="222" max="222" width="6.36328125" style="30" customWidth="1"/>
    <col min="223" max="225" width="10.26953125" style="30" customWidth="1"/>
    <col min="226" max="226" width="0" style="30" hidden="1" customWidth="1"/>
    <col min="227" max="227" width="10.26953125" style="30" customWidth="1"/>
    <col min="228" max="476" width="8.81640625" style="30"/>
    <col min="477" max="477" width="42" style="30" customWidth="1"/>
    <col min="478" max="478" width="6.36328125" style="30" customWidth="1"/>
    <col min="479" max="481" width="10.26953125" style="30" customWidth="1"/>
    <col min="482" max="482" width="0" style="30" hidden="1" customWidth="1"/>
    <col min="483" max="483" width="10.26953125" style="30" customWidth="1"/>
    <col min="484" max="732" width="8.81640625" style="30"/>
    <col min="733" max="733" width="42" style="30" customWidth="1"/>
    <col min="734" max="734" width="6.36328125" style="30" customWidth="1"/>
    <col min="735" max="737" width="10.26953125" style="30" customWidth="1"/>
    <col min="738" max="738" width="0" style="30" hidden="1" customWidth="1"/>
    <col min="739" max="739" width="10.26953125" style="30" customWidth="1"/>
    <col min="740" max="988" width="8.81640625" style="30"/>
    <col min="989" max="989" width="42" style="30" customWidth="1"/>
    <col min="990" max="990" width="6.36328125" style="30" customWidth="1"/>
    <col min="991" max="993" width="10.26953125" style="30" customWidth="1"/>
    <col min="994" max="994" width="0" style="30" hidden="1" customWidth="1"/>
    <col min="995" max="995" width="10.26953125" style="30" customWidth="1"/>
    <col min="996" max="1244" width="8.81640625" style="30"/>
    <col min="1245" max="1245" width="42" style="30" customWidth="1"/>
    <col min="1246" max="1246" width="6.36328125" style="30" customWidth="1"/>
    <col min="1247" max="1249" width="10.26953125" style="30" customWidth="1"/>
    <col min="1250" max="1250" width="0" style="30" hidden="1" customWidth="1"/>
    <col min="1251" max="1251" width="10.26953125" style="30" customWidth="1"/>
    <col min="1252" max="1500" width="8.81640625" style="30"/>
    <col min="1501" max="1501" width="42" style="30" customWidth="1"/>
    <col min="1502" max="1502" width="6.36328125" style="30" customWidth="1"/>
    <col min="1503" max="1505" width="10.26953125" style="30" customWidth="1"/>
    <col min="1506" max="1506" width="0" style="30" hidden="1" customWidth="1"/>
    <col min="1507" max="1507" width="10.26953125" style="30" customWidth="1"/>
    <col min="1508" max="1756" width="8.81640625" style="30"/>
    <col min="1757" max="1757" width="42" style="30" customWidth="1"/>
    <col min="1758" max="1758" width="6.36328125" style="30" customWidth="1"/>
    <col min="1759" max="1761" width="10.26953125" style="30" customWidth="1"/>
    <col min="1762" max="1762" width="0" style="30" hidden="1" customWidth="1"/>
    <col min="1763" max="1763" width="10.26953125" style="30" customWidth="1"/>
    <col min="1764" max="2012" width="8.81640625" style="30"/>
    <col min="2013" max="2013" width="42" style="30" customWidth="1"/>
    <col min="2014" max="2014" width="6.36328125" style="30" customWidth="1"/>
    <col min="2015" max="2017" width="10.26953125" style="30" customWidth="1"/>
    <col min="2018" max="2018" width="0" style="30" hidden="1" customWidth="1"/>
    <col min="2019" max="2019" width="10.26953125" style="30" customWidth="1"/>
    <col min="2020" max="2268" width="8.81640625" style="30"/>
    <col min="2269" max="2269" width="42" style="30" customWidth="1"/>
    <col min="2270" max="2270" width="6.36328125" style="30" customWidth="1"/>
    <col min="2271" max="2273" width="10.26953125" style="30" customWidth="1"/>
    <col min="2274" max="2274" width="0" style="30" hidden="1" customWidth="1"/>
    <col min="2275" max="2275" width="10.26953125" style="30" customWidth="1"/>
    <col min="2276" max="2524" width="8.81640625" style="30"/>
    <col min="2525" max="2525" width="42" style="30" customWidth="1"/>
    <col min="2526" max="2526" width="6.36328125" style="30" customWidth="1"/>
    <col min="2527" max="2529" width="10.26953125" style="30" customWidth="1"/>
    <col min="2530" max="2530" width="0" style="30" hidden="1" customWidth="1"/>
    <col min="2531" max="2531" width="10.26953125" style="30" customWidth="1"/>
    <col min="2532" max="2780" width="8.81640625" style="30"/>
    <col min="2781" max="2781" width="42" style="30" customWidth="1"/>
    <col min="2782" max="2782" width="6.36328125" style="30" customWidth="1"/>
    <col min="2783" max="2785" width="10.26953125" style="30" customWidth="1"/>
    <col min="2786" max="2786" width="0" style="30" hidden="1" customWidth="1"/>
    <col min="2787" max="2787" width="10.26953125" style="30" customWidth="1"/>
    <col min="2788" max="3036" width="8.81640625" style="30"/>
    <col min="3037" max="3037" width="42" style="30" customWidth="1"/>
    <col min="3038" max="3038" width="6.36328125" style="30" customWidth="1"/>
    <col min="3039" max="3041" width="10.26953125" style="30" customWidth="1"/>
    <col min="3042" max="3042" width="0" style="30" hidden="1" customWidth="1"/>
    <col min="3043" max="3043" width="10.26953125" style="30" customWidth="1"/>
    <col min="3044" max="3292" width="8.81640625" style="30"/>
    <col min="3293" max="3293" width="42" style="30" customWidth="1"/>
    <col min="3294" max="3294" width="6.36328125" style="30" customWidth="1"/>
    <col min="3295" max="3297" width="10.26953125" style="30" customWidth="1"/>
    <col min="3298" max="3298" width="0" style="30" hidden="1" customWidth="1"/>
    <col min="3299" max="3299" width="10.26953125" style="30" customWidth="1"/>
    <col min="3300" max="3548" width="8.81640625" style="30"/>
    <col min="3549" max="3549" width="42" style="30" customWidth="1"/>
    <col min="3550" max="3550" width="6.36328125" style="30" customWidth="1"/>
    <col min="3551" max="3553" width="10.26953125" style="30" customWidth="1"/>
    <col min="3554" max="3554" width="0" style="30" hidden="1" customWidth="1"/>
    <col min="3555" max="3555" width="10.26953125" style="30" customWidth="1"/>
    <col min="3556" max="3804" width="8.81640625" style="30"/>
    <col min="3805" max="3805" width="42" style="30" customWidth="1"/>
    <col min="3806" max="3806" width="6.36328125" style="30" customWidth="1"/>
    <col min="3807" max="3809" width="10.26953125" style="30" customWidth="1"/>
    <col min="3810" max="3810" width="0" style="30" hidden="1" customWidth="1"/>
    <col min="3811" max="3811" width="10.26953125" style="30" customWidth="1"/>
    <col min="3812" max="4060" width="8.81640625" style="30"/>
    <col min="4061" max="4061" width="42" style="30" customWidth="1"/>
    <col min="4062" max="4062" width="6.36328125" style="30" customWidth="1"/>
    <col min="4063" max="4065" width="10.26953125" style="30" customWidth="1"/>
    <col min="4066" max="4066" width="0" style="30" hidden="1" customWidth="1"/>
    <col min="4067" max="4067" width="10.26953125" style="30" customWidth="1"/>
    <col min="4068" max="4316" width="8.81640625" style="30"/>
    <col min="4317" max="4317" width="42" style="30" customWidth="1"/>
    <col min="4318" max="4318" width="6.36328125" style="30" customWidth="1"/>
    <col min="4319" max="4321" width="10.26953125" style="30" customWidth="1"/>
    <col min="4322" max="4322" width="0" style="30" hidden="1" customWidth="1"/>
    <col min="4323" max="4323" width="10.26953125" style="30" customWidth="1"/>
    <col min="4324" max="4572" width="8.81640625" style="30"/>
    <col min="4573" max="4573" width="42" style="30" customWidth="1"/>
    <col min="4574" max="4574" width="6.36328125" style="30" customWidth="1"/>
    <col min="4575" max="4577" width="10.26953125" style="30" customWidth="1"/>
    <col min="4578" max="4578" width="0" style="30" hidden="1" customWidth="1"/>
    <col min="4579" max="4579" width="10.26953125" style="30" customWidth="1"/>
    <col min="4580" max="4828" width="8.81640625" style="30"/>
    <col min="4829" max="4829" width="42" style="30" customWidth="1"/>
    <col min="4830" max="4830" width="6.36328125" style="30" customWidth="1"/>
    <col min="4831" max="4833" width="10.26953125" style="30" customWidth="1"/>
    <col min="4834" max="4834" width="0" style="30" hidden="1" customWidth="1"/>
    <col min="4835" max="4835" width="10.26953125" style="30" customWidth="1"/>
    <col min="4836" max="5084" width="8.81640625" style="30"/>
    <col min="5085" max="5085" width="42" style="30" customWidth="1"/>
    <col min="5086" max="5086" width="6.36328125" style="30" customWidth="1"/>
    <col min="5087" max="5089" width="10.26953125" style="30" customWidth="1"/>
    <col min="5090" max="5090" width="0" style="30" hidden="1" customWidth="1"/>
    <col min="5091" max="5091" width="10.26953125" style="30" customWidth="1"/>
    <col min="5092" max="5340" width="8.81640625" style="30"/>
    <col min="5341" max="5341" width="42" style="30" customWidth="1"/>
    <col min="5342" max="5342" width="6.36328125" style="30" customWidth="1"/>
    <col min="5343" max="5345" width="10.26953125" style="30" customWidth="1"/>
    <col min="5346" max="5346" width="0" style="30" hidden="1" customWidth="1"/>
    <col min="5347" max="5347" width="10.26953125" style="30" customWidth="1"/>
    <col min="5348" max="5596" width="8.81640625" style="30"/>
    <col min="5597" max="5597" width="42" style="30" customWidth="1"/>
    <col min="5598" max="5598" width="6.36328125" style="30" customWidth="1"/>
    <col min="5599" max="5601" width="10.26953125" style="30" customWidth="1"/>
    <col min="5602" max="5602" width="0" style="30" hidden="1" customWidth="1"/>
    <col min="5603" max="5603" width="10.26953125" style="30" customWidth="1"/>
    <col min="5604" max="5852" width="8.81640625" style="30"/>
    <col min="5853" max="5853" width="42" style="30" customWidth="1"/>
    <col min="5854" max="5854" width="6.36328125" style="30" customWidth="1"/>
    <col min="5855" max="5857" width="10.26953125" style="30" customWidth="1"/>
    <col min="5858" max="5858" width="0" style="30" hidden="1" customWidth="1"/>
    <col min="5859" max="5859" width="10.26953125" style="30" customWidth="1"/>
    <col min="5860" max="6108" width="8.81640625" style="30"/>
    <col min="6109" max="6109" width="42" style="30" customWidth="1"/>
    <col min="6110" max="6110" width="6.36328125" style="30" customWidth="1"/>
    <col min="6111" max="6113" width="10.26953125" style="30" customWidth="1"/>
    <col min="6114" max="6114" width="0" style="30" hidden="1" customWidth="1"/>
    <col min="6115" max="6115" width="10.26953125" style="30" customWidth="1"/>
    <col min="6116" max="6364" width="8.81640625" style="30"/>
    <col min="6365" max="6365" width="42" style="30" customWidth="1"/>
    <col min="6366" max="6366" width="6.36328125" style="30" customWidth="1"/>
    <col min="6367" max="6369" width="10.26953125" style="30" customWidth="1"/>
    <col min="6370" max="6370" width="0" style="30" hidden="1" customWidth="1"/>
    <col min="6371" max="6371" width="10.26953125" style="30" customWidth="1"/>
    <col min="6372" max="6620" width="8.81640625" style="30"/>
    <col min="6621" max="6621" width="42" style="30" customWidth="1"/>
    <col min="6622" max="6622" width="6.36328125" style="30" customWidth="1"/>
    <col min="6623" max="6625" width="10.26953125" style="30" customWidth="1"/>
    <col min="6626" max="6626" width="0" style="30" hidden="1" customWidth="1"/>
    <col min="6627" max="6627" width="10.26953125" style="30" customWidth="1"/>
    <col min="6628" max="6876" width="8.81640625" style="30"/>
    <col min="6877" max="6877" width="42" style="30" customWidth="1"/>
    <col min="6878" max="6878" width="6.36328125" style="30" customWidth="1"/>
    <col min="6879" max="6881" width="10.26953125" style="30" customWidth="1"/>
    <col min="6882" max="6882" width="0" style="30" hidden="1" customWidth="1"/>
    <col min="6883" max="6883" width="10.26953125" style="30" customWidth="1"/>
    <col min="6884" max="7132" width="8.81640625" style="30"/>
    <col min="7133" max="7133" width="42" style="30" customWidth="1"/>
    <col min="7134" max="7134" width="6.36328125" style="30" customWidth="1"/>
    <col min="7135" max="7137" width="10.26953125" style="30" customWidth="1"/>
    <col min="7138" max="7138" width="0" style="30" hidden="1" customWidth="1"/>
    <col min="7139" max="7139" width="10.26953125" style="30" customWidth="1"/>
    <col min="7140" max="7388" width="8.81640625" style="30"/>
    <col min="7389" max="7389" width="42" style="30" customWidth="1"/>
    <col min="7390" max="7390" width="6.36328125" style="30" customWidth="1"/>
    <col min="7391" max="7393" width="10.26953125" style="30" customWidth="1"/>
    <col min="7394" max="7394" width="0" style="30" hidden="1" customWidth="1"/>
    <col min="7395" max="7395" width="10.26953125" style="30" customWidth="1"/>
    <col min="7396" max="7644" width="8.81640625" style="30"/>
    <col min="7645" max="7645" width="42" style="30" customWidth="1"/>
    <col min="7646" max="7646" width="6.36328125" style="30" customWidth="1"/>
    <col min="7647" max="7649" width="10.26953125" style="30" customWidth="1"/>
    <col min="7650" max="7650" width="0" style="30" hidden="1" customWidth="1"/>
    <col min="7651" max="7651" width="10.26953125" style="30" customWidth="1"/>
    <col min="7652" max="7900" width="8.81640625" style="30"/>
    <col min="7901" max="7901" width="42" style="30" customWidth="1"/>
    <col min="7902" max="7902" width="6.36328125" style="30" customWidth="1"/>
    <col min="7903" max="7905" width="10.26953125" style="30" customWidth="1"/>
    <col min="7906" max="7906" width="0" style="30" hidden="1" customWidth="1"/>
    <col min="7907" max="7907" width="10.26953125" style="30" customWidth="1"/>
    <col min="7908" max="8156" width="8.81640625" style="30"/>
    <col min="8157" max="8157" width="42" style="30" customWidth="1"/>
    <col min="8158" max="8158" width="6.36328125" style="30" customWidth="1"/>
    <col min="8159" max="8161" width="10.26953125" style="30" customWidth="1"/>
    <col min="8162" max="8162" width="0" style="30" hidden="1" customWidth="1"/>
    <col min="8163" max="8163" width="10.26953125" style="30" customWidth="1"/>
    <col min="8164" max="8412" width="8.81640625" style="30"/>
    <col min="8413" max="8413" width="42" style="30" customWidth="1"/>
    <col min="8414" max="8414" width="6.36328125" style="30" customWidth="1"/>
    <col min="8415" max="8417" width="10.26953125" style="30" customWidth="1"/>
    <col min="8418" max="8418" width="0" style="30" hidden="1" customWidth="1"/>
    <col min="8419" max="8419" width="10.26953125" style="30" customWidth="1"/>
    <col min="8420" max="8668" width="8.81640625" style="30"/>
    <col min="8669" max="8669" width="42" style="30" customWidth="1"/>
    <col min="8670" max="8670" width="6.36328125" style="30" customWidth="1"/>
    <col min="8671" max="8673" width="10.26953125" style="30" customWidth="1"/>
    <col min="8674" max="8674" width="0" style="30" hidden="1" customWidth="1"/>
    <col min="8675" max="8675" width="10.26953125" style="30" customWidth="1"/>
    <col min="8676" max="8924" width="8.81640625" style="30"/>
    <col min="8925" max="8925" width="42" style="30" customWidth="1"/>
    <col min="8926" max="8926" width="6.36328125" style="30" customWidth="1"/>
    <col min="8927" max="8929" width="10.26953125" style="30" customWidth="1"/>
    <col min="8930" max="8930" width="0" style="30" hidden="1" customWidth="1"/>
    <col min="8931" max="8931" width="10.26953125" style="30" customWidth="1"/>
    <col min="8932" max="9180" width="8.81640625" style="30"/>
    <col min="9181" max="9181" width="42" style="30" customWidth="1"/>
    <col min="9182" max="9182" width="6.36328125" style="30" customWidth="1"/>
    <col min="9183" max="9185" width="10.26953125" style="30" customWidth="1"/>
    <col min="9186" max="9186" width="0" style="30" hidden="1" customWidth="1"/>
    <col min="9187" max="9187" width="10.26953125" style="30" customWidth="1"/>
    <col min="9188" max="9436" width="8.81640625" style="30"/>
    <col min="9437" max="9437" width="42" style="30" customWidth="1"/>
    <col min="9438" max="9438" width="6.36328125" style="30" customWidth="1"/>
    <col min="9439" max="9441" width="10.26953125" style="30" customWidth="1"/>
    <col min="9442" max="9442" width="0" style="30" hidden="1" customWidth="1"/>
    <col min="9443" max="9443" width="10.26953125" style="30" customWidth="1"/>
    <col min="9444" max="9692" width="8.81640625" style="30"/>
    <col min="9693" max="9693" width="42" style="30" customWidth="1"/>
    <col min="9694" max="9694" width="6.36328125" style="30" customWidth="1"/>
    <col min="9695" max="9697" width="10.26953125" style="30" customWidth="1"/>
    <col min="9698" max="9698" width="0" style="30" hidden="1" customWidth="1"/>
    <col min="9699" max="9699" width="10.26953125" style="30" customWidth="1"/>
    <col min="9700" max="9948" width="8.81640625" style="30"/>
    <col min="9949" max="9949" width="42" style="30" customWidth="1"/>
    <col min="9950" max="9950" width="6.36328125" style="30" customWidth="1"/>
    <col min="9951" max="9953" width="10.26953125" style="30" customWidth="1"/>
    <col min="9954" max="9954" width="0" style="30" hidden="1" customWidth="1"/>
    <col min="9955" max="9955" width="10.26953125" style="30" customWidth="1"/>
    <col min="9956" max="10204" width="8.81640625" style="30"/>
    <col min="10205" max="10205" width="42" style="30" customWidth="1"/>
    <col min="10206" max="10206" width="6.36328125" style="30" customWidth="1"/>
    <col min="10207" max="10209" width="10.26953125" style="30" customWidth="1"/>
    <col min="10210" max="10210" width="0" style="30" hidden="1" customWidth="1"/>
    <col min="10211" max="10211" width="10.26953125" style="30" customWidth="1"/>
    <col min="10212" max="10460" width="8.81640625" style="30"/>
    <col min="10461" max="10461" width="42" style="30" customWidth="1"/>
    <col min="10462" max="10462" width="6.36328125" style="30" customWidth="1"/>
    <col min="10463" max="10465" width="10.26953125" style="30" customWidth="1"/>
    <col min="10466" max="10466" width="0" style="30" hidden="1" customWidth="1"/>
    <col min="10467" max="10467" width="10.26953125" style="30" customWidth="1"/>
    <col min="10468" max="10716" width="8.81640625" style="30"/>
    <col min="10717" max="10717" width="42" style="30" customWidth="1"/>
    <col min="10718" max="10718" width="6.36328125" style="30" customWidth="1"/>
    <col min="10719" max="10721" width="10.26953125" style="30" customWidth="1"/>
    <col min="10722" max="10722" width="0" style="30" hidden="1" customWidth="1"/>
    <col min="10723" max="10723" width="10.26953125" style="30" customWidth="1"/>
    <col min="10724" max="10972" width="8.81640625" style="30"/>
    <col min="10973" max="10973" width="42" style="30" customWidth="1"/>
    <col min="10974" max="10974" width="6.36328125" style="30" customWidth="1"/>
    <col min="10975" max="10977" width="10.26953125" style="30" customWidth="1"/>
    <col min="10978" max="10978" width="0" style="30" hidden="1" customWidth="1"/>
    <col min="10979" max="10979" width="10.26953125" style="30" customWidth="1"/>
    <col min="10980" max="11228" width="8.81640625" style="30"/>
    <col min="11229" max="11229" width="42" style="30" customWidth="1"/>
    <col min="11230" max="11230" width="6.36328125" style="30" customWidth="1"/>
    <col min="11231" max="11233" width="10.26953125" style="30" customWidth="1"/>
    <col min="11234" max="11234" width="0" style="30" hidden="1" customWidth="1"/>
    <col min="11235" max="11235" width="10.26953125" style="30" customWidth="1"/>
    <col min="11236" max="11484" width="8.81640625" style="30"/>
    <col min="11485" max="11485" width="42" style="30" customWidth="1"/>
    <col min="11486" max="11486" width="6.36328125" style="30" customWidth="1"/>
    <col min="11487" max="11489" width="10.26953125" style="30" customWidth="1"/>
    <col min="11490" max="11490" width="0" style="30" hidden="1" customWidth="1"/>
    <col min="11491" max="11491" width="10.26953125" style="30" customWidth="1"/>
    <col min="11492" max="11740" width="8.81640625" style="30"/>
    <col min="11741" max="11741" width="42" style="30" customWidth="1"/>
    <col min="11742" max="11742" width="6.36328125" style="30" customWidth="1"/>
    <col min="11743" max="11745" width="10.26953125" style="30" customWidth="1"/>
    <col min="11746" max="11746" width="0" style="30" hidden="1" customWidth="1"/>
    <col min="11747" max="11747" width="10.26953125" style="30" customWidth="1"/>
    <col min="11748" max="11996" width="8.81640625" style="30"/>
    <col min="11997" max="11997" width="42" style="30" customWidth="1"/>
    <col min="11998" max="11998" width="6.36328125" style="30" customWidth="1"/>
    <col min="11999" max="12001" width="10.26953125" style="30" customWidth="1"/>
    <col min="12002" max="12002" width="0" style="30" hidden="1" customWidth="1"/>
    <col min="12003" max="12003" width="10.26953125" style="30" customWidth="1"/>
    <col min="12004" max="12252" width="8.81640625" style="30"/>
    <col min="12253" max="12253" width="42" style="30" customWidth="1"/>
    <col min="12254" max="12254" width="6.36328125" style="30" customWidth="1"/>
    <col min="12255" max="12257" width="10.26953125" style="30" customWidth="1"/>
    <col min="12258" max="12258" width="0" style="30" hidden="1" customWidth="1"/>
    <col min="12259" max="12259" width="10.26953125" style="30" customWidth="1"/>
    <col min="12260" max="12508" width="8.81640625" style="30"/>
    <col min="12509" max="12509" width="42" style="30" customWidth="1"/>
    <col min="12510" max="12510" width="6.36328125" style="30" customWidth="1"/>
    <col min="12511" max="12513" width="10.26953125" style="30" customWidth="1"/>
    <col min="12514" max="12514" width="0" style="30" hidden="1" customWidth="1"/>
    <col min="12515" max="12515" width="10.26953125" style="30" customWidth="1"/>
    <col min="12516" max="12764" width="8.81640625" style="30"/>
    <col min="12765" max="12765" width="42" style="30" customWidth="1"/>
    <col min="12766" max="12766" width="6.36328125" style="30" customWidth="1"/>
    <col min="12767" max="12769" width="10.26953125" style="30" customWidth="1"/>
    <col min="12770" max="12770" width="0" style="30" hidden="1" customWidth="1"/>
    <col min="12771" max="12771" width="10.26953125" style="30" customWidth="1"/>
    <col min="12772" max="13020" width="8.81640625" style="30"/>
    <col min="13021" max="13021" width="42" style="30" customWidth="1"/>
    <col min="13022" max="13022" width="6.36328125" style="30" customWidth="1"/>
    <col min="13023" max="13025" width="10.26953125" style="30" customWidth="1"/>
    <col min="13026" max="13026" width="0" style="30" hidden="1" customWidth="1"/>
    <col min="13027" max="13027" width="10.26953125" style="30" customWidth="1"/>
    <col min="13028" max="13276" width="8.81640625" style="30"/>
    <col min="13277" max="13277" width="42" style="30" customWidth="1"/>
    <col min="13278" max="13278" width="6.36328125" style="30" customWidth="1"/>
    <col min="13279" max="13281" width="10.26953125" style="30" customWidth="1"/>
    <col min="13282" max="13282" width="0" style="30" hidden="1" customWidth="1"/>
    <col min="13283" max="13283" width="10.26953125" style="30" customWidth="1"/>
    <col min="13284" max="13532" width="8.81640625" style="30"/>
    <col min="13533" max="13533" width="42" style="30" customWidth="1"/>
    <col min="13534" max="13534" width="6.36328125" style="30" customWidth="1"/>
    <col min="13535" max="13537" width="10.26953125" style="30" customWidth="1"/>
    <col min="13538" max="13538" width="0" style="30" hidden="1" customWidth="1"/>
    <col min="13539" max="13539" width="10.26953125" style="30" customWidth="1"/>
    <col min="13540" max="13788" width="8.81640625" style="30"/>
    <col min="13789" max="13789" width="42" style="30" customWidth="1"/>
    <col min="13790" max="13790" width="6.36328125" style="30" customWidth="1"/>
    <col min="13791" max="13793" width="10.26953125" style="30" customWidth="1"/>
    <col min="13794" max="13794" width="0" style="30" hidden="1" customWidth="1"/>
    <col min="13795" max="13795" width="10.26953125" style="30" customWidth="1"/>
    <col min="13796" max="14044" width="8.81640625" style="30"/>
    <col min="14045" max="14045" width="42" style="30" customWidth="1"/>
    <col min="14046" max="14046" width="6.36328125" style="30" customWidth="1"/>
    <col min="14047" max="14049" width="10.26953125" style="30" customWidth="1"/>
    <col min="14050" max="14050" width="0" style="30" hidden="1" customWidth="1"/>
    <col min="14051" max="14051" width="10.26953125" style="30" customWidth="1"/>
    <col min="14052" max="14300" width="8.81640625" style="30"/>
    <col min="14301" max="14301" width="42" style="30" customWidth="1"/>
    <col min="14302" max="14302" width="6.36328125" style="30" customWidth="1"/>
    <col min="14303" max="14305" width="10.26953125" style="30" customWidth="1"/>
    <col min="14306" max="14306" width="0" style="30" hidden="1" customWidth="1"/>
    <col min="14307" max="14307" width="10.26953125" style="30" customWidth="1"/>
    <col min="14308" max="14556" width="8.81640625" style="30"/>
    <col min="14557" max="14557" width="42" style="30" customWidth="1"/>
    <col min="14558" max="14558" width="6.36328125" style="30" customWidth="1"/>
    <col min="14559" max="14561" width="10.26953125" style="30" customWidth="1"/>
    <col min="14562" max="14562" width="0" style="30" hidden="1" customWidth="1"/>
    <col min="14563" max="14563" width="10.26953125" style="30" customWidth="1"/>
    <col min="14564" max="14812" width="8.81640625" style="30"/>
    <col min="14813" max="14813" width="42" style="30" customWidth="1"/>
    <col min="14814" max="14814" width="6.36328125" style="30" customWidth="1"/>
    <col min="14815" max="14817" width="10.26953125" style="30" customWidth="1"/>
    <col min="14818" max="14818" width="0" style="30" hidden="1" customWidth="1"/>
    <col min="14819" max="14819" width="10.26953125" style="30" customWidth="1"/>
    <col min="14820" max="15068" width="8.81640625" style="30"/>
    <col min="15069" max="15069" width="42" style="30" customWidth="1"/>
    <col min="15070" max="15070" width="6.36328125" style="30" customWidth="1"/>
    <col min="15071" max="15073" width="10.26953125" style="30" customWidth="1"/>
    <col min="15074" max="15074" width="0" style="30" hidden="1" customWidth="1"/>
    <col min="15075" max="15075" width="10.26953125" style="30" customWidth="1"/>
    <col min="15076" max="15324" width="8.81640625" style="30"/>
    <col min="15325" max="15325" width="42" style="30" customWidth="1"/>
    <col min="15326" max="15326" width="6.36328125" style="30" customWidth="1"/>
    <col min="15327" max="15329" width="10.26953125" style="30" customWidth="1"/>
    <col min="15330" max="15330" width="0" style="30" hidden="1" customWidth="1"/>
    <col min="15331" max="15331" width="10.26953125" style="30" customWidth="1"/>
    <col min="15332" max="15580" width="8.81640625" style="30"/>
    <col min="15581" max="15581" width="42" style="30" customWidth="1"/>
    <col min="15582" max="15582" width="6.36328125" style="30" customWidth="1"/>
    <col min="15583" max="15585" width="10.26953125" style="30" customWidth="1"/>
    <col min="15586" max="15586" width="0" style="30" hidden="1" customWidth="1"/>
    <col min="15587" max="15587" width="10.26953125" style="30" customWidth="1"/>
    <col min="15588" max="15836" width="8.81640625" style="30"/>
    <col min="15837" max="15837" width="42" style="30" customWidth="1"/>
    <col min="15838" max="15838" width="6.36328125" style="30" customWidth="1"/>
    <col min="15839" max="15841" width="10.26953125" style="30" customWidth="1"/>
    <col min="15842" max="15842" width="0" style="30" hidden="1" customWidth="1"/>
    <col min="15843" max="15843" width="10.26953125" style="30" customWidth="1"/>
    <col min="15844" max="16092" width="8.81640625" style="30"/>
    <col min="16093" max="16093" width="42" style="30" customWidth="1"/>
    <col min="16094" max="16094" width="6.36328125" style="30" customWidth="1"/>
    <col min="16095" max="16097" width="10.26953125" style="30" customWidth="1"/>
    <col min="16098" max="16098" width="0" style="30" hidden="1" customWidth="1"/>
    <col min="16099" max="16099" width="10.26953125" style="30" customWidth="1"/>
    <col min="16100" max="16384" width="8.81640625" style="30"/>
  </cols>
  <sheetData>
    <row r="1" spans="1:5" ht="13.5" customHeight="1" x14ac:dyDescent="0.25">
      <c r="A1" s="28"/>
    </row>
    <row r="2" spans="1:5" ht="13.5" customHeight="1" x14ac:dyDescent="0.25">
      <c r="A2" s="31" t="s">
        <v>11</v>
      </c>
      <c r="B2" s="15" t="s">
        <v>55</v>
      </c>
      <c r="C2" s="15" t="s">
        <v>56</v>
      </c>
      <c r="D2" s="15" t="s">
        <v>59</v>
      </c>
      <c r="E2" s="15" t="s">
        <v>75</v>
      </c>
    </row>
    <row r="3" spans="1:5" ht="13.5" customHeight="1" x14ac:dyDescent="0.25">
      <c r="A3" s="63" t="s">
        <v>12</v>
      </c>
      <c r="B3" s="82">
        <v>0.3</v>
      </c>
      <c r="C3" s="82">
        <v>0.3</v>
      </c>
      <c r="D3" s="82">
        <v>0.3</v>
      </c>
      <c r="E3" s="58">
        <v>0.5</v>
      </c>
    </row>
    <row r="4" spans="1:5" ht="13.5" customHeight="1" x14ac:dyDescent="0.25">
      <c r="A4" s="63" t="s">
        <v>69</v>
      </c>
      <c r="B4" s="82">
        <v>171.4</v>
      </c>
      <c r="C4" s="82">
        <v>237.1</v>
      </c>
      <c r="D4" s="82">
        <v>262.60000000000002</v>
      </c>
      <c r="E4" s="58">
        <v>234.6</v>
      </c>
    </row>
    <row r="5" spans="1:5" ht="13.5" customHeight="1" x14ac:dyDescent="0.25">
      <c r="A5" s="63" t="s">
        <v>49</v>
      </c>
      <c r="B5" s="82">
        <v>196</v>
      </c>
      <c r="C5" s="82">
        <f>216.5-0.3</f>
        <v>216.2</v>
      </c>
      <c r="D5" s="82">
        <v>249.2</v>
      </c>
      <c r="E5" s="58">
        <f>252.4-E3</f>
        <v>251.9</v>
      </c>
    </row>
    <row r="6" spans="1:5" ht="13.5" customHeight="1" x14ac:dyDescent="0.25">
      <c r="A6" s="63" t="s">
        <v>37</v>
      </c>
      <c r="B6" s="82">
        <v>88.7</v>
      </c>
      <c r="C6" s="82">
        <v>96.7</v>
      </c>
      <c r="D6" s="82">
        <f>109-10.7</f>
        <v>98.3</v>
      </c>
      <c r="E6" s="58">
        <v>100.7</v>
      </c>
    </row>
    <row r="7" spans="1:5" ht="13.5" customHeight="1" x14ac:dyDescent="0.25">
      <c r="A7" s="63" t="s">
        <v>35</v>
      </c>
      <c r="B7" s="82">
        <v>2.6</v>
      </c>
      <c r="C7" s="64">
        <v>0</v>
      </c>
      <c r="D7" s="64">
        <v>6.2</v>
      </c>
      <c r="E7" s="58">
        <v>6.8</v>
      </c>
    </row>
    <row r="8" spans="1:5" ht="13.5" customHeight="1" x14ac:dyDescent="0.25">
      <c r="A8" s="65" t="s">
        <v>13</v>
      </c>
      <c r="B8" s="83">
        <f>SUM(B3:B7)</f>
        <v>459.00000000000006</v>
      </c>
      <c r="C8" s="83">
        <f>SUM(C3:C7)</f>
        <v>550.30000000000007</v>
      </c>
      <c r="D8" s="83">
        <f>SUM(D3:D7)</f>
        <v>616.6</v>
      </c>
      <c r="E8" s="84">
        <f>SUM(E3:E7)</f>
        <v>594.5</v>
      </c>
    </row>
    <row r="9" spans="1:5" ht="13.5" customHeight="1" x14ac:dyDescent="0.25">
      <c r="A9" s="66"/>
      <c r="B9" s="85"/>
      <c r="C9" s="85"/>
      <c r="D9" s="85"/>
      <c r="E9" s="86"/>
    </row>
    <row r="10" spans="1:5" ht="13.5" customHeight="1" x14ac:dyDescent="0.25">
      <c r="A10" s="63" t="s">
        <v>38</v>
      </c>
      <c r="B10" s="82">
        <v>11.5</v>
      </c>
      <c r="C10" s="82">
        <v>9.4</v>
      </c>
      <c r="D10" s="82">
        <v>9.6</v>
      </c>
      <c r="E10" s="87">
        <v>8.6</v>
      </c>
    </row>
    <row r="11" spans="1:5" ht="13.5" customHeight="1" x14ac:dyDescent="0.25">
      <c r="A11" s="63" t="s">
        <v>14</v>
      </c>
      <c r="B11" s="82">
        <v>17.7</v>
      </c>
      <c r="C11" s="82">
        <v>97.1</v>
      </c>
      <c r="D11" s="82">
        <f>218.9-177.9</f>
        <v>41</v>
      </c>
      <c r="E11" s="87">
        <v>45.6</v>
      </c>
    </row>
    <row r="12" spans="1:5" ht="13.5" customHeight="1" x14ac:dyDescent="0.25">
      <c r="A12" s="63" t="s">
        <v>39</v>
      </c>
      <c r="B12" s="82">
        <v>85.4</v>
      </c>
      <c r="C12" s="82">
        <v>81</v>
      </c>
      <c r="D12" s="82">
        <v>168.3</v>
      </c>
      <c r="E12" s="87">
        <v>127.6</v>
      </c>
    </row>
    <row r="13" spans="1:5" ht="13.5" customHeight="1" x14ac:dyDescent="0.25">
      <c r="A13" s="63" t="s">
        <v>50</v>
      </c>
      <c r="B13" s="64">
        <v>25.5</v>
      </c>
      <c r="C13" s="64">
        <v>0</v>
      </c>
      <c r="D13" s="64">
        <v>0</v>
      </c>
      <c r="E13" s="58">
        <v>0</v>
      </c>
    </row>
    <row r="14" spans="1:5" ht="13.5" customHeight="1" x14ac:dyDescent="0.25">
      <c r="A14" s="65" t="s">
        <v>15</v>
      </c>
      <c r="B14" s="83">
        <f>SUM(B10:B13)</f>
        <v>140.10000000000002</v>
      </c>
      <c r="C14" s="83">
        <f>SUM(C10:C13)</f>
        <v>187.5</v>
      </c>
      <c r="D14" s="83">
        <f>SUM(D10:D13)</f>
        <v>218.9</v>
      </c>
      <c r="E14" s="84">
        <f>SUM(E10:E13)</f>
        <v>181.8</v>
      </c>
    </row>
    <row r="15" spans="1:5" ht="13.5" customHeight="1" x14ac:dyDescent="0.25">
      <c r="A15" s="67"/>
      <c r="B15" s="88"/>
      <c r="C15" s="88"/>
      <c r="D15" s="88"/>
      <c r="E15" s="89"/>
    </row>
    <row r="16" spans="1:5" ht="13.5" customHeight="1" x14ac:dyDescent="0.25">
      <c r="A16" s="65" t="s">
        <v>16</v>
      </c>
      <c r="B16" s="83">
        <f>B14+B8</f>
        <v>599.10000000000014</v>
      </c>
      <c r="C16" s="83">
        <f>C14+C8</f>
        <v>737.80000000000007</v>
      </c>
      <c r="D16" s="83">
        <f>D14+D8</f>
        <v>835.5</v>
      </c>
      <c r="E16" s="84">
        <f>E14+E8</f>
        <v>776.3</v>
      </c>
    </row>
    <row r="17" spans="1:5" ht="13.5" customHeight="1" x14ac:dyDescent="0.25">
      <c r="A17" s="63"/>
      <c r="B17" s="68"/>
      <c r="C17" s="68"/>
      <c r="D17" s="68"/>
      <c r="E17" s="68"/>
    </row>
    <row r="18" spans="1:5" ht="13.5" customHeight="1" x14ac:dyDescent="0.25">
      <c r="A18" s="31" t="s">
        <v>17</v>
      </c>
      <c r="B18" s="15" t="str">
        <f>+B2</f>
        <v>Q3 2019</v>
      </c>
      <c r="C18" s="15" t="str">
        <f>+C2</f>
        <v>Q4 2019</v>
      </c>
      <c r="D18" s="15" t="str">
        <f>+D2</f>
        <v>Q1 2020</v>
      </c>
      <c r="E18" s="15" t="str">
        <f>+E2</f>
        <v>Q2 2020</v>
      </c>
    </row>
    <row r="19" spans="1:5" ht="13.5" customHeight="1" x14ac:dyDescent="0.25">
      <c r="A19" s="63" t="s">
        <v>43</v>
      </c>
      <c r="B19" s="82">
        <v>182.7</v>
      </c>
      <c r="C19" s="82">
        <v>363.1</v>
      </c>
      <c r="D19" s="82">
        <f>471.6-10.7</f>
        <v>460.90000000000003</v>
      </c>
      <c r="E19" s="87">
        <v>455.3</v>
      </c>
    </row>
    <row r="20" spans="1:5" ht="13.5" customHeight="1" x14ac:dyDescent="0.25">
      <c r="A20" s="63" t="s">
        <v>40</v>
      </c>
      <c r="B20" s="82">
        <v>94.2</v>
      </c>
      <c r="C20" s="64">
        <v>0</v>
      </c>
      <c r="D20" s="64">
        <v>0</v>
      </c>
      <c r="E20" s="58">
        <v>0</v>
      </c>
    </row>
    <row r="21" spans="1:5" ht="13.5" customHeight="1" x14ac:dyDescent="0.25">
      <c r="A21" s="65" t="s">
        <v>18</v>
      </c>
      <c r="B21" s="83">
        <f t="shared" ref="B21:D21" si="0">SUM(B19:B20)</f>
        <v>276.89999999999998</v>
      </c>
      <c r="C21" s="83">
        <f t="shared" si="0"/>
        <v>363.1</v>
      </c>
      <c r="D21" s="83">
        <f t="shared" si="0"/>
        <v>460.90000000000003</v>
      </c>
      <c r="E21" s="84">
        <f t="shared" ref="E21" si="1">SUM(E19:E20)</f>
        <v>455.3</v>
      </c>
    </row>
    <row r="22" spans="1:5" ht="13.5" customHeight="1" x14ac:dyDescent="0.25">
      <c r="A22" s="66"/>
      <c r="B22" s="85"/>
      <c r="C22" s="85"/>
      <c r="D22" s="85"/>
      <c r="E22" s="86"/>
    </row>
    <row r="23" spans="1:5" ht="13.5" customHeight="1" x14ac:dyDescent="0.25">
      <c r="A23" s="63" t="s">
        <v>61</v>
      </c>
      <c r="B23" s="82">
        <v>30.4</v>
      </c>
      <c r="C23" s="82">
        <v>27.6</v>
      </c>
      <c r="D23" s="64">
        <v>0</v>
      </c>
      <c r="E23" s="58">
        <v>0</v>
      </c>
    </row>
    <row r="24" spans="1:5" ht="13.5" customHeight="1" x14ac:dyDescent="0.25">
      <c r="A24" s="63" t="s">
        <v>60</v>
      </c>
      <c r="B24" s="82">
        <v>2.7</v>
      </c>
      <c r="C24" s="82">
        <v>3.1</v>
      </c>
      <c r="D24" s="82">
        <v>3.6</v>
      </c>
      <c r="E24" s="87">
        <v>4</v>
      </c>
    </row>
    <row r="25" spans="1:5" ht="13.5" customHeight="1" x14ac:dyDescent="0.25">
      <c r="A25" s="63" t="s">
        <v>54</v>
      </c>
      <c r="B25" s="82">
        <v>15.5</v>
      </c>
      <c r="C25" s="82">
        <v>8.9</v>
      </c>
      <c r="D25" s="82">
        <v>11.2</v>
      </c>
      <c r="E25" s="87">
        <v>12.7</v>
      </c>
    </row>
    <row r="26" spans="1:5" ht="13.5" customHeight="1" x14ac:dyDescent="0.25">
      <c r="A26" s="63" t="s">
        <v>70</v>
      </c>
      <c r="B26" s="82">
        <v>158</v>
      </c>
      <c r="C26" s="82">
        <v>228</v>
      </c>
      <c r="D26" s="82">
        <v>254.9</v>
      </c>
      <c r="E26" s="87">
        <v>235.4</v>
      </c>
    </row>
    <row r="27" spans="1:5" ht="13.5" customHeight="1" x14ac:dyDescent="0.25">
      <c r="A27" s="63" t="s">
        <v>19</v>
      </c>
      <c r="B27" s="64">
        <v>0</v>
      </c>
      <c r="C27" s="64">
        <v>0</v>
      </c>
      <c r="D27" s="64">
        <v>1.4</v>
      </c>
      <c r="E27" s="87">
        <v>2</v>
      </c>
    </row>
    <row r="28" spans="1:5" ht="13.5" customHeight="1" x14ac:dyDescent="0.25">
      <c r="A28" s="65" t="s">
        <v>20</v>
      </c>
      <c r="B28" s="83">
        <f>SUM(B23:B27)</f>
        <v>206.6</v>
      </c>
      <c r="C28" s="83">
        <f>SUM(C23:C27)</f>
        <v>267.60000000000002</v>
      </c>
      <c r="D28" s="83">
        <f>SUM(D23:D27)</f>
        <v>271.09999999999997</v>
      </c>
      <c r="E28" s="84">
        <f>SUM(E23:E27)</f>
        <v>254.1</v>
      </c>
    </row>
    <row r="29" spans="1:5" ht="13.5" customHeight="1" x14ac:dyDescent="0.25">
      <c r="A29" s="66"/>
      <c r="B29" s="85"/>
      <c r="C29" s="85"/>
      <c r="D29" s="85"/>
      <c r="E29" s="86"/>
    </row>
    <row r="30" spans="1:5" ht="13.5" customHeight="1" x14ac:dyDescent="0.25">
      <c r="A30" s="63" t="s">
        <v>21</v>
      </c>
      <c r="B30" s="82">
        <v>96.2</v>
      </c>
      <c r="C30" s="82">
        <v>90.5</v>
      </c>
      <c r="D30" s="82">
        <f>103.5-18.7</f>
        <v>84.8</v>
      </c>
      <c r="E30" s="87">
        <v>51</v>
      </c>
    </row>
    <row r="31" spans="1:5" ht="13.5" customHeight="1" x14ac:dyDescent="0.25">
      <c r="A31" s="63" t="s">
        <v>71</v>
      </c>
      <c r="B31" s="82">
        <v>19</v>
      </c>
      <c r="C31" s="82">
        <v>16.600000000000001</v>
      </c>
      <c r="D31" s="82">
        <v>18.7</v>
      </c>
      <c r="E31" s="87">
        <v>15.8</v>
      </c>
    </row>
    <row r="32" spans="1:5" ht="13.5" customHeight="1" x14ac:dyDescent="0.25">
      <c r="A32" s="63" t="s">
        <v>36</v>
      </c>
      <c r="B32" s="82">
        <v>0.4</v>
      </c>
      <c r="C32" s="64">
        <v>0</v>
      </c>
      <c r="D32" s="64">
        <v>0</v>
      </c>
      <c r="E32" s="58">
        <v>0.1</v>
      </c>
    </row>
    <row r="33" spans="1:5" ht="13.5" customHeight="1" x14ac:dyDescent="0.25">
      <c r="A33" s="65" t="s">
        <v>22</v>
      </c>
      <c r="B33" s="83">
        <f>SUM(B30:B32)</f>
        <v>115.60000000000001</v>
      </c>
      <c r="C33" s="83">
        <f>SUM(C30:C32)</f>
        <v>107.1</v>
      </c>
      <c r="D33" s="83">
        <f>SUM(D30:D32)</f>
        <v>103.5</v>
      </c>
      <c r="E33" s="84">
        <f>SUM(E30:E32)</f>
        <v>66.899999999999991</v>
      </c>
    </row>
    <row r="34" spans="1:5" ht="13.5" customHeight="1" x14ac:dyDescent="0.25">
      <c r="A34" s="67"/>
      <c r="B34" s="88"/>
      <c r="C34" s="88"/>
      <c r="D34" s="88"/>
      <c r="E34" s="89"/>
    </row>
    <row r="35" spans="1:5" ht="13.5" customHeight="1" x14ac:dyDescent="0.25">
      <c r="A35" s="65" t="s">
        <v>23</v>
      </c>
      <c r="B35" s="83">
        <f>B33+B28</f>
        <v>322.2</v>
      </c>
      <c r="C35" s="83">
        <f>C33+C28</f>
        <v>374.70000000000005</v>
      </c>
      <c r="D35" s="83">
        <f>D33+D28</f>
        <v>374.59999999999997</v>
      </c>
      <c r="E35" s="84">
        <f>E33+E28</f>
        <v>321</v>
      </c>
    </row>
    <row r="36" spans="1:5" ht="13.5" customHeight="1" x14ac:dyDescent="0.25">
      <c r="A36" s="67"/>
      <c r="B36" s="88"/>
      <c r="C36" s="88"/>
      <c r="D36" s="88"/>
      <c r="E36" s="89"/>
    </row>
    <row r="37" spans="1:5" ht="13.5" customHeight="1" x14ac:dyDescent="0.25">
      <c r="A37" s="65" t="s">
        <v>24</v>
      </c>
      <c r="B37" s="83">
        <f>B35+B21</f>
        <v>599.09999999999991</v>
      </c>
      <c r="C37" s="83">
        <f>C35+C21</f>
        <v>737.80000000000007</v>
      </c>
      <c r="D37" s="83">
        <f>D35+D21</f>
        <v>835.5</v>
      </c>
      <c r="E37" s="84">
        <f>E35+E21</f>
        <v>776.3</v>
      </c>
    </row>
  </sheetData>
  <phoneticPr fontId="9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H31"/>
  <sheetViews>
    <sheetView showGridLines="0" zoomScale="110" zoomScaleNormal="110" zoomScalePageLayoutView="115" workbookViewId="0">
      <pane xSplit="1" ySplit="2" topLeftCell="B3" activePane="bottomRight" state="frozen"/>
      <selection activeCell="A6" sqref="A6"/>
      <selection pane="topRight" activeCell="A6" sqref="A6"/>
      <selection pane="bottomLeft" activeCell="A6" sqref="A6"/>
      <selection pane="bottomRight" activeCell="F3" sqref="F3"/>
    </sheetView>
  </sheetViews>
  <sheetFormatPr defaultColWidth="8.81640625" defaultRowHeight="13.5" customHeight="1" x14ac:dyDescent="0.35"/>
  <cols>
    <col min="1" max="1" width="78.81640625" style="29" bestFit="1" customWidth="1"/>
    <col min="2" max="4" width="10.81640625" style="29" customWidth="1"/>
    <col min="5" max="6" width="8.81640625" style="29"/>
    <col min="7" max="7" width="0" style="29" hidden="1" customWidth="1"/>
    <col min="8" max="226" width="8.81640625" style="29"/>
    <col min="227" max="227" width="38.26953125" style="29" customWidth="1"/>
    <col min="228" max="228" width="9.7265625" style="29" customWidth="1"/>
    <col min="229" max="231" width="8.26953125" style="29" customWidth="1"/>
    <col min="232" max="232" width="7.36328125" style="29" customWidth="1"/>
    <col min="233" max="233" width="8.7265625" style="29" customWidth="1"/>
    <col min="234" max="482" width="8.81640625" style="29"/>
    <col min="483" max="483" width="38.26953125" style="29" customWidth="1"/>
    <col min="484" max="484" width="9.7265625" style="29" customWidth="1"/>
    <col min="485" max="487" width="8.26953125" style="29" customWidth="1"/>
    <col min="488" max="488" width="7.36328125" style="29" customWidth="1"/>
    <col min="489" max="489" width="8.7265625" style="29" customWidth="1"/>
    <col min="490" max="738" width="8.81640625" style="29"/>
    <col min="739" max="739" width="38.26953125" style="29" customWidth="1"/>
    <col min="740" max="740" width="9.7265625" style="29" customWidth="1"/>
    <col min="741" max="743" width="8.26953125" style="29" customWidth="1"/>
    <col min="744" max="744" width="7.36328125" style="29" customWidth="1"/>
    <col min="745" max="745" width="8.7265625" style="29" customWidth="1"/>
    <col min="746" max="994" width="8.81640625" style="29"/>
    <col min="995" max="995" width="38.26953125" style="29" customWidth="1"/>
    <col min="996" max="996" width="9.7265625" style="29" customWidth="1"/>
    <col min="997" max="999" width="8.26953125" style="29" customWidth="1"/>
    <col min="1000" max="1000" width="7.36328125" style="29" customWidth="1"/>
    <col min="1001" max="1001" width="8.7265625" style="29" customWidth="1"/>
    <col min="1002" max="1250" width="8.81640625" style="29"/>
    <col min="1251" max="1251" width="38.26953125" style="29" customWidth="1"/>
    <col min="1252" max="1252" width="9.7265625" style="29" customWidth="1"/>
    <col min="1253" max="1255" width="8.26953125" style="29" customWidth="1"/>
    <col min="1256" max="1256" width="7.36328125" style="29" customWidth="1"/>
    <col min="1257" max="1257" width="8.7265625" style="29" customWidth="1"/>
    <col min="1258" max="1506" width="8.81640625" style="29"/>
    <col min="1507" max="1507" width="38.26953125" style="29" customWidth="1"/>
    <col min="1508" max="1508" width="9.7265625" style="29" customWidth="1"/>
    <col min="1509" max="1511" width="8.26953125" style="29" customWidth="1"/>
    <col min="1512" max="1512" width="7.36328125" style="29" customWidth="1"/>
    <col min="1513" max="1513" width="8.7265625" style="29" customWidth="1"/>
    <col min="1514" max="1762" width="8.81640625" style="29"/>
    <col min="1763" max="1763" width="38.26953125" style="29" customWidth="1"/>
    <col min="1764" max="1764" width="9.7265625" style="29" customWidth="1"/>
    <col min="1765" max="1767" width="8.26953125" style="29" customWidth="1"/>
    <col min="1768" max="1768" width="7.36328125" style="29" customWidth="1"/>
    <col min="1769" max="1769" width="8.7265625" style="29" customWidth="1"/>
    <col min="1770" max="2018" width="8.81640625" style="29"/>
    <col min="2019" max="2019" width="38.26953125" style="29" customWidth="1"/>
    <col min="2020" max="2020" width="9.7265625" style="29" customWidth="1"/>
    <col min="2021" max="2023" width="8.26953125" style="29" customWidth="1"/>
    <col min="2024" max="2024" width="7.36328125" style="29" customWidth="1"/>
    <col min="2025" max="2025" width="8.7265625" style="29" customWidth="1"/>
    <col min="2026" max="2274" width="8.81640625" style="29"/>
    <col min="2275" max="2275" width="38.26953125" style="29" customWidth="1"/>
    <col min="2276" max="2276" width="9.7265625" style="29" customWidth="1"/>
    <col min="2277" max="2279" width="8.26953125" style="29" customWidth="1"/>
    <col min="2280" max="2280" width="7.36328125" style="29" customWidth="1"/>
    <col min="2281" max="2281" width="8.7265625" style="29" customWidth="1"/>
    <col min="2282" max="2530" width="8.81640625" style="29"/>
    <col min="2531" max="2531" width="38.26953125" style="29" customWidth="1"/>
    <col min="2532" max="2532" width="9.7265625" style="29" customWidth="1"/>
    <col min="2533" max="2535" width="8.26953125" style="29" customWidth="1"/>
    <col min="2536" max="2536" width="7.36328125" style="29" customWidth="1"/>
    <col min="2537" max="2537" width="8.7265625" style="29" customWidth="1"/>
    <col min="2538" max="2786" width="8.81640625" style="29"/>
    <col min="2787" max="2787" width="38.26953125" style="29" customWidth="1"/>
    <col min="2788" max="2788" width="9.7265625" style="29" customWidth="1"/>
    <col min="2789" max="2791" width="8.26953125" style="29" customWidth="1"/>
    <col min="2792" max="2792" width="7.36328125" style="29" customWidth="1"/>
    <col min="2793" max="2793" width="8.7265625" style="29" customWidth="1"/>
    <col min="2794" max="3042" width="8.81640625" style="29"/>
    <col min="3043" max="3043" width="38.26953125" style="29" customWidth="1"/>
    <col min="3044" max="3044" width="9.7265625" style="29" customWidth="1"/>
    <col min="3045" max="3047" width="8.26953125" style="29" customWidth="1"/>
    <col min="3048" max="3048" width="7.36328125" style="29" customWidth="1"/>
    <col min="3049" max="3049" width="8.7265625" style="29" customWidth="1"/>
    <col min="3050" max="3298" width="8.81640625" style="29"/>
    <col min="3299" max="3299" width="38.26953125" style="29" customWidth="1"/>
    <col min="3300" max="3300" width="9.7265625" style="29" customWidth="1"/>
    <col min="3301" max="3303" width="8.26953125" style="29" customWidth="1"/>
    <col min="3304" max="3304" width="7.36328125" style="29" customWidth="1"/>
    <col min="3305" max="3305" width="8.7265625" style="29" customWidth="1"/>
    <col min="3306" max="3554" width="8.81640625" style="29"/>
    <col min="3555" max="3555" width="38.26953125" style="29" customWidth="1"/>
    <col min="3556" max="3556" width="9.7265625" style="29" customWidth="1"/>
    <col min="3557" max="3559" width="8.26953125" style="29" customWidth="1"/>
    <col min="3560" max="3560" width="7.36328125" style="29" customWidth="1"/>
    <col min="3561" max="3561" width="8.7265625" style="29" customWidth="1"/>
    <col min="3562" max="3810" width="8.81640625" style="29"/>
    <col min="3811" max="3811" width="38.26953125" style="29" customWidth="1"/>
    <col min="3812" max="3812" width="9.7265625" style="29" customWidth="1"/>
    <col min="3813" max="3815" width="8.26953125" style="29" customWidth="1"/>
    <col min="3816" max="3816" width="7.36328125" style="29" customWidth="1"/>
    <col min="3817" max="3817" width="8.7265625" style="29" customWidth="1"/>
    <col min="3818" max="4066" width="8.81640625" style="29"/>
    <col min="4067" max="4067" width="38.26953125" style="29" customWidth="1"/>
    <col min="4068" max="4068" width="9.7265625" style="29" customWidth="1"/>
    <col min="4069" max="4071" width="8.26953125" style="29" customWidth="1"/>
    <col min="4072" max="4072" width="7.36328125" style="29" customWidth="1"/>
    <col min="4073" max="4073" width="8.7265625" style="29" customWidth="1"/>
    <col min="4074" max="4322" width="8.81640625" style="29"/>
    <col min="4323" max="4323" width="38.26953125" style="29" customWidth="1"/>
    <col min="4324" max="4324" width="9.7265625" style="29" customWidth="1"/>
    <col min="4325" max="4327" width="8.26953125" style="29" customWidth="1"/>
    <col min="4328" max="4328" width="7.36328125" style="29" customWidth="1"/>
    <col min="4329" max="4329" width="8.7265625" style="29" customWidth="1"/>
    <col min="4330" max="4578" width="8.81640625" style="29"/>
    <col min="4579" max="4579" width="38.26953125" style="29" customWidth="1"/>
    <col min="4580" max="4580" width="9.7265625" style="29" customWidth="1"/>
    <col min="4581" max="4583" width="8.26953125" style="29" customWidth="1"/>
    <col min="4584" max="4584" width="7.36328125" style="29" customWidth="1"/>
    <col min="4585" max="4585" width="8.7265625" style="29" customWidth="1"/>
    <col min="4586" max="4834" width="8.81640625" style="29"/>
    <col min="4835" max="4835" width="38.26953125" style="29" customWidth="1"/>
    <col min="4836" max="4836" width="9.7265625" style="29" customWidth="1"/>
    <col min="4837" max="4839" width="8.26953125" style="29" customWidth="1"/>
    <col min="4840" max="4840" width="7.36328125" style="29" customWidth="1"/>
    <col min="4841" max="4841" width="8.7265625" style="29" customWidth="1"/>
    <col min="4842" max="5090" width="8.81640625" style="29"/>
    <col min="5091" max="5091" width="38.26953125" style="29" customWidth="1"/>
    <col min="5092" max="5092" width="9.7265625" style="29" customWidth="1"/>
    <col min="5093" max="5095" width="8.26953125" style="29" customWidth="1"/>
    <col min="5096" max="5096" width="7.36328125" style="29" customWidth="1"/>
    <col min="5097" max="5097" width="8.7265625" style="29" customWidth="1"/>
    <col min="5098" max="5346" width="8.81640625" style="29"/>
    <col min="5347" max="5347" width="38.26953125" style="29" customWidth="1"/>
    <col min="5348" max="5348" width="9.7265625" style="29" customWidth="1"/>
    <col min="5349" max="5351" width="8.26953125" style="29" customWidth="1"/>
    <col min="5352" max="5352" width="7.36328125" style="29" customWidth="1"/>
    <col min="5353" max="5353" width="8.7265625" style="29" customWidth="1"/>
    <col min="5354" max="5602" width="8.81640625" style="29"/>
    <col min="5603" max="5603" width="38.26953125" style="29" customWidth="1"/>
    <col min="5604" max="5604" width="9.7265625" style="29" customWidth="1"/>
    <col min="5605" max="5607" width="8.26953125" style="29" customWidth="1"/>
    <col min="5608" max="5608" width="7.36328125" style="29" customWidth="1"/>
    <col min="5609" max="5609" width="8.7265625" style="29" customWidth="1"/>
    <col min="5610" max="5858" width="8.81640625" style="29"/>
    <col min="5859" max="5859" width="38.26953125" style="29" customWidth="1"/>
    <col min="5860" max="5860" width="9.7265625" style="29" customWidth="1"/>
    <col min="5861" max="5863" width="8.26953125" style="29" customWidth="1"/>
    <col min="5864" max="5864" width="7.36328125" style="29" customWidth="1"/>
    <col min="5865" max="5865" width="8.7265625" style="29" customWidth="1"/>
    <col min="5866" max="6114" width="8.81640625" style="29"/>
    <col min="6115" max="6115" width="38.26953125" style="29" customWidth="1"/>
    <col min="6116" max="6116" width="9.7265625" style="29" customWidth="1"/>
    <col min="6117" max="6119" width="8.26953125" style="29" customWidth="1"/>
    <col min="6120" max="6120" width="7.36328125" style="29" customWidth="1"/>
    <col min="6121" max="6121" width="8.7265625" style="29" customWidth="1"/>
    <col min="6122" max="6370" width="8.81640625" style="29"/>
    <col min="6371" max="6371" width="38.26953125" style="29" customWidth="1"/>
    <col min="6372" max="6372" width="9.7265625" style="29" customWidth="1"/>
    <col min="6373" max="6375" width="8.26953125" style="29" customWidth="1"/>
    <col min="6376" max="6376" width="7.36328125" style="29" customWidth="1"/>
    <col min="6377" max="6377" width="8.7265625" style="29" customWidth="1"/>
    <col min="6378" max="6626" width="8.81640625" style="29"/>
    <col min="6627" max="6627" width="38.26953125" style="29" customWidth="1"/>
    <col min="6628" max="6628" width="9.7265625" style="29" customWidth="1"/>
    <col min="6629" max="6631" width="8.26953125" style="29" customWidth="1"/>
    <col min="6632" max="6632" width="7.36328125" style="29" customWidth="1"/>
    <col min="6633" max="6633" width="8.7265625" style="29" customWidth="1"/>
    <col min="6634" max="6882" width="8.81640625" style="29"/>
    <col min="6883" max="6883" width="38.26953125" style="29" customWidth="1"/>
    <col min="6884" max="6884" width="9.7265625" style="29" customWidth="1"/>
    <col min="6885" max="6887" width="8.26953125" style="29" customWidth="1"/>
    <col min="6888" max="6888" width="7.36328125" style="29" customWidth="1"/>
    <col min="6889" max="6889" width="8.7265625" style="29" customWidth="1"/>
    <col min="6890" max="7138" width="8.81640625" style="29"/>
    <col min="7139" max="7139" width="38.26953125" style="29" customWidth="1"/>
    <col min="7140" max="7140" width="9.7265625" style="29" customWidth="1"/>
    <col min="7141" max="7143" width="8.26953125" style="29" customWidth="1"/>
    <col min="7144" max="7144" width="7.36328125" style="29" customWidth="1"/>
    <col min="7145" max="7145" width="8.7265625" style="29" customWidth="1"/>
    <col min="7146" max="7394" width="8.81640625" style="29"/>
    <col min="7395" max="7395" width="38.26953125" style="29" customWidth="1"/>
    <col min="7396" max="7396" width="9.7265625" style="29" customWidth="1"/>
    <col min="7397" max="7399" width="8.26953125" style="29" customWidth="1"/>
    <col min="7400" max="7400" width="7.36328125" style="29" customWidth="1"/>
    <col min="7401" max="7401" width="8.7265625" style="29" customWidth="1"/>
    <col min="7402" max="7650" width="8.81640625" style="29"/>
    <col min="7651" max="7651" width="38.26953125" style="29" customWidth="1"/>
    <col min="7652" max="7652" width="9.7265625" style="29" customWidth="1"/>
    <col min="7653" max="7655" width="8.26953125" style="29" customWidth="1"/>
    <col min="7656" max="7656" width="7.36328125" style="29" customWidth="1"/>
    <col min="7657" max="7657" width="8.7265625" style="29" customWidth="1"/>
    <col min="7658" max="7906" width="8.81640625" style="29"/>
    <col min="7907" max="7907" width="38.26953125" style="29" customWidth="1"/>
    <col min="7908" max="7908" width="9.7265625" style="29" customWidth="1"/>
    <col min="7909" max="7911" width="8.26953125" style="29" customWidth="1"/>
    <col min="7912" max="7912" width="7.36328125" style="29" customWidth="1"/>
    <col min="7913" max="7913" width="8.7265625" style="29" customWidth="1"/>
    <col min="7914" max="8162" width="8.81640625" style="29"/>
    <col min="8163" max="8163" width="38.26953125" style="29" customWidth="1"/>
    <col min="8164" max="8164" width="9.7265625" style="29" customWidth="1"/>
    <col min="8165" max="8167" width="8.26953125" style="29" customWidth="1"/>
    <col min="8168" max="8168" width="7.36328125" style="29" customWidth="1"/>
    <col min="8169" max="8169" width="8.7265625" style="29" customWidth="1"/>
    <col min="8170" max="8418" width="8.81640625" style="29"/>
    <col min="8419" max="8419" width="38.26953125" style="29" customWidth="1"/>
    <col min="8420" max="8420" width="9.7265625" style="29" customWidth="1"/>
    <col min="8421" max="8423" width="8.26953125" style="29" customWidth="1"/>
    <col min="8424" max="8424" width="7.36328125" style="29" customWidth="1"/>
    <col min="8425" max="8425" width="8.7265625" style="29" customWidth="1"/>
    <col min="8426" max="8674" width="8.81640625" style="29"/>
    <col min="8675" max="8675" width="38.26953125" style="29" customWidth="1"/>
    <col min="8676" max="8676" width="9.7265625" style="29" customWidth="1"/>
    <col min="8677" max="8679" width="8.26953125" style="29" customWidth="1"/>
    <col min="8680" max="8680" width="7.36328125" style="29" customWidth="1"/>
    <col min="8681" max="8681" width="8.7265625" style="29" customWidth="1"/>
    <col min="8682" max="8930" width="8.81640625" style="29"/>
    <col min="8931" max="8931" width="38.26953125" style="29" customWidth="1"/>
    <col min="8932" max="8932" width="9.7265625" style="29" customWidth="1"/>
    <col min="8933" max="8935" width="8.26953125" style="29" customWidth="1"/>
    <col min="8936" max="8936" width="7.36328125" style="29" customWidth="1"/>
    <col min="8937" max="8937" width="8.7265625" style="29" customWidth="1"/>
    <col min="8938" max="9186" width="8.81640625" style="29"/>
    <col min="9187" max="9187" width="38.26953125" style="29" customWidth="1"/>
    <col min="9188" max="9188" width="9.7265625" style="29" customWidth="1"/>
    <col min="9189" max="9191" width="8.26953125" style="29" customWidth="1"/>
    <col min="9192" max="9192" width="7.36328125" style="29" customWidth="1"/>
    <col min="9193" max="9193" width="8.7265625" style="29" customWidth="1"/>
    <col min="9194" max="9442" width="8.81640625" style="29"/>
    <col min="9443" max="9443" width="38.26953125" style="29" customWidth="1"/>
    <col min="9444" max="9444" width="9.7265625" style="29" customWidth="1"/>
    <col min="9445" max="9447" width="8.26953125" style="29" customWidth="1"/>
    <col min="9448" max="9448" width="7.36328125" style="29" customWidth="1"/>
    <col min="9449" max="9449" width="8.7265625" style="29" customWidth="1"/>
    <col min="9450" max="9698" width="8.81640625" style="29"/>
    <col min="9699" max="9699" width="38.26953125" style="29" customWidth="1"/>
    <col min="9700" max="9700" width="9.7265625" style="29" customWidth="1"/>
    <col min="9701" max="9703" width="8.26953125" style="29" customWidth="1"/>
    <col min="9704" max="9704" width="7.36328125" style="29" customWidth="1"/>
    <col min="9705" max="9705" width="8.7265625" style="29" customWidth="1"/>
    <col min="9706" max="9954" width="8.81640625" style="29"/>
    <col min="9955" max="9955" width="38.26953125" style="29" customWidth="1"/>
    <col min="9956" max="9956" width="9.7265625" style="29" customWidth="1"/>
    <col min="9957" max="9959" width="8.26953125" style="29" customWidth="1"/>
    <col min="9960" max="9960" width="7.36328125" style="29" customWidth="1"/>
    <col min="9961" max="9961" width="8.7265625" style="29" customWidth="1"/>
    <col min="9962" max="10210" width="8.81640625" style="29"/>
    <col min="10211" max="10211" width="38.26953125" style="29" customWidth="1"/>
    <col min="10212" max="10212" width="9.7265625" style="29" customWidth="1"/>
    <col min="10213" max="10215" width="8.26953125" style="29" customWidth="1"/>
    <col min="10216" max="10216" width="7.36328125" style="29" customWidth="1"/>
    <col min="10217" max="10217" width="8.7265625" style="29" customWidth="1"/>
    <col min="10218" max="10466" width="8.81640625" style="29"/>
    <col min="10467" max="10467" width="38.26953125" style="29" customWidth="1"/>
    <col min="10468" max="10468" width="9.7265625" style="29" customWidth="1"/>
    <col min="10469" max="10471" width="8.26953125" style="29" customWidth="1"/>
    <col min="10472" max="10472" width="7.36328125" style="29" customWidth="1"/>
    <col min="10473" max="10473" width="8.7265625" style="29" customWidth="1"/>
    <col min="10474" max="10722" width="8.81640625" style="29"/>
    <col min="10723" max="10723" width="38.26953125" style="29" customWidth="1"/>
    <col min="10724" max="10724" width="9.7265625" style="29" customWidth="1"/>
    <col min="10725" max="10727" width="8.26953125" style="29" customWidth="1"/>
    <col min="10728" max="10728" width="7.36328125" style="29" customWidth="1"/>
    <col min="10729" max="10729" width="8.7265625" style="29" customWidth="1"/>
    <col min="10730" max="10978" width="8.81640625" style="29"/>
    <col min="10979" max="10979" width="38.26953125" style="29" customWidth="1"/>
    <col min="10980" max="10980" width="9.7265625" style="29" customWidth="1"/>
    <col min="10981" max="10983" width="8.26953125" style="29" customWidth="1"/>
    <col min="10984" max="10984" width="7.36328125" style="29" customWidth="1"/>
    <col min="10985" max="10985" width="8.7265625" style="29" customWidth="1"/>
    <col min="10986" max="11234" width="8.81640625" style="29"/>
    <col min="11235" max="11235" width="38.26953125" style="29" customWidth="1"/>
    <col min="11236" max="11236" width="9.7265625" style="29" customWidth="1"/>
    <col min="11237" max="11239" width="8.26953125" style="29" customWidth="1"/>
    <col min="11240" max="11240" width="7.36328125" style="29" customWidth="1"/>
    <col min="11241" max="11241" width="8.7265625" style="29" customWidth="1"/>
    <col min="11242" max="11490" width="8.81640625" style="29"/>
    <col min="11491" max="11491" width="38.26953125" style="29" customWidth="1"/>
    <col min="11492" max="11492" width="9.7265625" style="29" customWidth="1"/>
    <col min="11493" max="11495" width="8.26953125" style="29" customWidth="1"/>
    <col min="11496" max="11496" width="7.36328125" style="29" customWidth="1"/>
    <col min="11497" max="11497" width="8.7265625" style="29" customWidth="1"/>
    <col min="11498" max="11746" width="8.81640625" style="29"/>
    <col min="11747" max="11747" width="38.26953125" style="29" customWidth="1"/>
    <col min="11748" max="11748" width="9.7265625" style="29" customWidth="1"/>
    <col min="11749" max="11751" width="8.26953125" style="29" customWidth="1"/>
    <col min="11752" max="11752" width="7.36328125" style="29" customWidth="1"/>
    <col min="11753" max="11753" width="8.7265625" style="29" customWidth="1"/>
    <col min="11754" max="12002" width="8.81640625" style="29"/>
    <col min="12003" max="12003" width="38.26953125" style="29" customWidth="1"/>
    <col min="12004" max="12004" width="9.7265625" style="29" customWidth="1"/>
    <col min="12005" max="12007" width="8.26953125" style="29" customWidth="1"/>
    <col min="12008" max="12008" width="7.36328125" style="29" customWidth="1"/>
    <col min="12009" max="12009" width="8.7265625" style="29" customWidth="1"/>
    <col min="12010" max="12258" width="8.81640625" style="29"/>
    <col min="12259" max="12259" width="38.26953125" style="29" customWidth="1"/>
    <col min="12260" max="12260" width="9.7265625" style="29" customWidth="1"/>
    <col min="12261" max="12263" width="8.26953125" style="29" customWidth="1"/>
    <col min="12264" max="12264" width="7.36328125" style="29" customWidth="1"/>
    <col min="12265" max="12265" width="8.7265625" style="29" customWidth="1"/>
    <col min="12266" max="12514" width="8.81640625" style="29"/>
    <col min="12515" max="12515" width="38.26953125" style="29" customWidth="1"/>
    <col min="12516" max="12516" width="9.7265625" style="29" customWidth="1"/>
    <col min="12517" max="12519" width="8.26953125" style="29" customWidth="1"/>
    <col min="12520" max="12520" width="7.36328125" style="29" customWidth="1"/>
    <col min="12521" max="12521" width="8.7265625" style="29" customWidth="1"/>
    <col min="12522" max="12770" width="8.81640625" style="29"/>
    <col min="12771" max="12771" width="38.26953125" style="29" customWidth="1"/>
    <col min="12772" max="12772" width="9.7265625" style="29" customWidth="1"/>
    <col min="12773" max="12775" width="8.26953125" style="29" customWidth="1"/>
    <col min="12776" max="12776" width="7.36328125" style="29" customWidth="1"/>
    <col min="12777" max="12777" width="8.7265625" style="29" customWidth="1"/>
    <col min="12778" max="13026" width="8.81640625" style="29"/>
    <col min="13027" max="13027" width="38.26953125" style="29" customWidth="1"/>
    <col min="13028" max="13028" width="9.7265625" style="29" customWidth="1"/>
    <col min="13029" max="13031" width="8.26953125" style="29" customWidth="1"/>
    <col min="13032" max="13032" width="7.36328125" style="29" customWidth="1"/>
    <col min="13033" max="13033" width="8.7265625" style="29" customWidth="1"/>
    <col min="13034" max="13282" width="8.81640625" style="29"/>
    <col min="13283" max="13283" width="38.26953125" style="29" customWidth="1"/>
    <col min="13284" max="13284" width="9.7265625" style="29" customWidth="1"/>
    <col min="13285" max="13287" width="8.26953125" style="29" customWidth="1"/>
    <col min="13288" max="13288" width="7.36328125" style="29" customWidth="1"/>
    <col min="13289" max="13289" width="8.7265625" style="29" customWidth="1"/>
    <col min="13290" max="13538" width="8.81640625" style="29"/>
    <col min="13539" max="13539" width="38.26953125" style="29" customWidth="1"/>
    <col min="13540" max="13540" width="9.7265625" style="29" customWidth="1"/>
    <col min="13541" max="13543" width="8.26953125" style="29" customWidth="1"/>
    <col min="13544" max="13544" width="7.36328125" style="29" customWidth="1"/>
    <col min="13545" max="13545" width="8.7265625" style="29" customWidth="1"/>
    <col min="13546" max="13794" width="8.81640625" style="29"/>
    <col min="13795" max="13795" width="38.26953125" style="29" customWidth="1"/>
    <col min="13796" max="13796" width="9.7265625" style="29" customWidth="1"/>
    <col min="13797" max="13799" width="8.26953125" style="29" customWidth="1"/>
    <col min="13800" max="13800" width="7.36328125" style="29" customWidth="1"/>
    <col min="13801" max="13801" width="8.7265625" style="29" customWidth="1"/>
    <col min="13802" max="14050" width="8.81640625" style="29"/>
    <col min="14051" max="14051" width="38.26953125" style="29" customWidth="1"/>
    <col min="14052" max="14052" width="9.7265625" style="29" customWidth="1"/>
    <col min="14053" max="14055" width="8.26953125" style="29" customWidth="1"/>
    <col min="14056" max="14056" width="7.36328125" style="29" customWidth="1"/>
    <col min="14057" max="14057" width="8.7265625" style="29" customWidth="1"/>
    <col min="14058" max="14306" width="8.81640625" style="29"/>
    <col min="14307" max="14307" width="38.26953125" style="29" customWidth="1"/>
    <col min="14308" max="14308" width="9.7265625" style="29" customWidth="1"/>
    <col min="14309" max="14311" width="8.26953125" style="29" customWidth="1"/>
    <col min="14312" max="14312" width="7.36328125" style="29" customWidth="1"/>
    <col min="14313" max="14313" width="8.7265625" style="29" customWidth="1"/>
    <col min="14314" max="14562" width="8.81640625" style="29"/>
    <col min="14563" max="14563" width="38.26953125" style="29" customWidth="1"/>
    <col min="14564" max="14564" width="9.7265625" style="29" customWidth="1"/>
    <col min="14565" max="14567" width="8.26953125" style="29" customWidth="1"/>
    <col min="14568" max="14568" width="7.36328125" style="29" customWidth="1"/>
    <col min="14569" max="14569" width="8.7265625" style="29" customWidth="1"/>
    <col min="14570" max="14818" width="8.81640625" style="29"/>
    <col min="14819" max="14819" width="38.26953125" style="29" customWidth="1"/>
    <col min="14820" max="14820" width="9.7265625" style="29" customWidth="1"/>
    <col min="14821" max="14823" width="8.26953125" style="29" customWidth="1"/>
    <col min="14824" max="14824" width="7.36328125" style="29" customWidth="1"/>
    <col min="14825" max="14825" width="8.7265625" style="29" customWidth="1"/>
    <col min="14826" max="15074" width="8.81640625" style="29"/>
    <col min="15075" max="15075" width="38.26953125" style="29" customWidth="1"/>
    <col min="15076" max="15076" width="9.7265625" style="29" customWidth="1"/>
    <col min="15077" max="15079" width="8.26953125" style="29" customWidth="1"/>
    <col min="15080" max="15080" width="7.36328125" style="29" customWidth="1"/>
    <col min="15081" max="15081" width="8.7265625" style="29" customWidth="1"/>
    <col min="15082" max="15330" width="8.81640625" style="29"/>
    <col min="15331" max="15331" width="38.26953125" style="29" customWidth="1"/>
    <col min="15332" max="15332" width="9.7265625" style="29" customWidth="1"/>
    <col min="15333" max="15335" width="8.26953125" style="29" customWidth="1"/>
    <col min="15336" max="15336" width="7.36328125" style="29" customWidth="1"/>
    <col min="15337" max="15337" width="8.7265625" style="29" customWidth="1"/>
    <col min="15338" max="15586" width="8.81640625" style="29"/>
    <col min="15587" max="15587" width="38.26953125" style="29" customWidth="1"/>
    <col min="15588" max="15588" width="9.7265625" style="29" customWidth="1"/>
    <col min="15589" max="15591" width="8.26953125" style="29" customWidth="1"/>
    <col min="15592" max="15592" width="7.36328125" style="29" customWidth="1"/>
    <col min="15593" max="15593" width="8.7265625" style="29" customWidth="1"/>
    <col min="15594" max="15842" width="8.81640625" style="29"/>
    <col min="15843" max="15843" width="38.26953125" style="29" customWidth="1"/>
    <col min="15844" max="15844" width="9.7265625" style="29" customWidth="1"/>
    <col min="15845" max="15847" width="8.26953125" style="29" customWidth="1"/>
    <col min="15848" max="15848" width="7.36328125" style="29" customWidth="1"/>
    <col min="15849" max="15849" width="8.7265625" style="29" customWidth="1"/>
    <col min="15850" max="16098" width="8.81640625" style="29"/>
    <col min="16099" max="16099" width="38.26953125" style="29" customWidth="1"/>
    <col min="16100" max="16100" width="9.7265625" style="29" customWidth="1"/>
    <col min="16101" max="16103" width="8.26953125" style="29" customWidth="1"/>
    <col min="16104" max="16104" width="7.36328125" style="29" customWidth="1"/>
    <col min="16105" max="16105" width="8.7265625" style="29" customWidth="1"/>
    <col min="16106" max="16384" width="8.81640625" style="29"/>
  </cols>
  <sheetData>
    <row r="2" spans="1:8" ht="13.5" customHeight="1" x14ac:dyDescent="0.35">
      <c r="A2" s="32"/>
      <c r="B2" s="42" t="s">
        <v>55</v>
      </c>
      <c r="C2" s="42" t="s">
        <v>56</v>
      </c>
      <c r="D2" s="42" t="s">
        <v>57</v>
      </c>
      <c r="E2" s="42" t="s">
        <v>59</v>
      </c>
      <c r="F2" s="42" t="s">
        <v>75</v>
      </c>
      <c r="G2" s="42" t="s">
        <v>77</v>
      </c>
    </row>
    <row r="3" spans="1:8" ht="13.5" customHeight="1" x14ac:dyDescent="0.35">
      <c r="A3" s="34" t="s">
        <v>47</v>
      </c>
      <c r="B3" s="22">
        <v>21.5</v>
      </c>
      <c r="C3" s="22">
        <v>34.5</v>
      </c>
      <c r="D3" s="22">
        <v>111.3</v>
      </c>
      <c r="E3" s="22">
        <f>-6.3-10.7</f>
        <v>-17</v>
      </c>
      <c r="F3" s="58">
        <f>+G3-E3</f>
        <v>0.30000000000000071</v>
      </c>
      <c r="G3" s="58">
        <v>-16.7</v>
      </c>
      <c r="H3" s="43"/>
    </row>
    <row r="4" spans="1:8" ht="13.5" customHeight="1" x14ac:dyDescent="0.3">
      <c r="A4" s="34" t="s">
        <v>48</v>
      </c>
      <c r="B4" s="22">
        <v>-2.3000000000000003</v>
      </c>
      <c r="C4" s="22">
        <v>0.10000000000000009</v>
      </c>
      <c r="D4" s="44">
        <v>-2</v>
      </c>
      <c r="E4" s="22">
        <v>1.2</v>
      </c>
      <c r="F4" s="58">
        <f t="shared" ref="F4:F12" si="0">+G4-E4</f>
        <v>-9.9999999999999867E-2</v>
      </c>
      <c r="G4" s="45">
        <v>1.1000000000000001</v>
      </c>
      <c r="H4" s="43"/>
    </row>
    <row r="5" spans="1:8" ht="13.5" customHeight="1" x14ac:dyDescent="0.35">
      <c r="A5" s="34" t="s">
        <v>0</v>
      </c>
      <c r="B5" s="22">
        <v>13.699999999999996</v>
      </c>
      <c r="C5" s="22">
        <v>21.300000000000004</v>
      </c>
      <c r="D5" s="22">
        <v>74.7</v>
      </c>
      <c r="E5" s="22">
        <v>14.4</v>
      </c>
      <c r="F5" s="58">
        <f t="shared" si="0"/>
        <v>17.800000000000004</v>
      </c>
      <c r="G5" s="58">
        <v>32.200000000000003</v>
      </c>
      <c r="H5" s="43"/>
    </row>
    <row r="6" spans="1:8" ht="13.5" customHeight="1" x14ac:dyDescent="0.35">
      <c r="A6" s="34" t="s">
        <v>66</v>
      </c>
      <c r="B6" s="22">
        <v>0</v>
      </c>
      <c r="C6" s="22">
        <v>0</v>
      </c>
      <c r="D6" s="22">
        <v>-0.3</v>
      </c>
      <c r="E6" s="22">
        <v>1.2</v>
      </c>
      <c r="F6" s="58">
        <f t="shared" si="0"/>
        <v>0</v>
      </c>
      <c r="G6" s="58">
        <v>1.2</v>
      </c>
      <c r="H6" s="43"/>
    </row>
    <row r="7" spans="1:8" ht="13.5" customHeight="1" x14ac:dyDescent="0.3">
      <c r="A7" s="34" t="s">
        <v>74</v>
      </c>
      <c r="B7" s="22">
        <v>0</v>
      </c>
      <c r="C7" s="22">
        <v>0</v>
      </c>
      <c r="D7" s="22">
        <v>0</v>
      </c>
      <c r="E7" s="22">
        <v>10.7</v>
      </c>
      <c r="F7" s="58">
        <f t="shared" si="0"/>
        <v>0</v>
      </c>
      <c r="G7" s="45">
        <v>10.7</v>
      </c>
      <c r="H7" s="43"/>
    </row>
    <row r="8" spans="1:8" ht="13.5" customHeight="1" x14ac:dyDescent="0.35">
      <c r="A8" s="34" t="s">
        <v>1</v>
      </c>
      <c r="B8" s="22">
        <v>0</v>
      </c>
      <c r="C8" s="22">
        <v>0</v>
      </c>
      <c r="D8" s="22">
        <v>0</v>
      </c>
      <c r="E8" s="22">
        <v>1.4</v>
      </c>
      <c r="F8" s="58">
        <f t="shared" si="0"/>
        <v>0.60000000000000009</v>
      </c>
      <c r="G8" s="58">
        <v>2</v>
      </c>
      <c r="H8" s="43"/>
    </row>
    <row r="9" spans="1:8" ht="13.5" customHeight="1" x14ac:dyDescent="0.3">
      <c r="A9" s="34" t="s">
        <v>52</v>
      </c>
      <c r="B9" s="22">
        <v>0.4</v>
      </c>
      <c r="C9" s="22">
        <v>-0.60000000000000009</v>
      </c>
      <c r="D9" s="44">
        <v>0.2</v>
      </c>
      <c r="E9" s="22">
        <v>0.1</v>
      </c>
      <c r="F9" s="58">
        <f t="shared" si="0"/>
        <v>0.19999999999999998</v>
      </c>
      <c r="G9" s="45">
        <v>0.3</v>
      </c>
      <c r="H9" s="43"/>
    </row>
    <row r="10" spans="1:8" ht="13.5" customHeight="1" x14ac:dyDescent="0.35">
      <c r="A10" s="34" t="s">
        <v>2</v>
      </c>
      <c r="B10" s="22">
        <v>-0.60000000000000009</v>
      </c>
      <c r="C10" s="22">
        <v>-0.39999999999999991</v>
      </c>
      <c r="D10" s="22">
        <v>-2</v>
      </c>
      <c r="E10" s="22">
        <v>-0.4</v>
      </c>
      <c r="F10" s="58">
        <f t="shared" si="0"/>
        <v>-0.19999999999999996</v>
      </c>
      <c r="G10" s="58">
        <v>-0.6</v>
      </c>
      <c r="H10" s="43"/>
    </row>
    <row r="11" spans="1:8" ht="13.5" customHeight="1" x14ac:dyDescent="0.35">
      <c r="A11" s="34" t="s">
        <v>78</v>
      </c>
      <c r="B11" s="22">
        <v>40.5</v>
      </c>
      <c r="C11" s="22">
        <v>-5.3000000000000043</v>
      </c>
      <c r="D11" s="22">
        <v>57.8</v>
      </c>
      <c r="E11" s="22">
        <v>44.3</v>
      </c>
      <c r="F11" s="58">
        <f t="shared" si="0"/>
        <v>-36.599999999999994</v>
      </c>
      <c r="G11" s="58">
        <v>7.7</v>
      </c>
      <c r="H11" s="43"/>
    </row>
    <row r="12" spans="1:8" ht="13.5" customHeight="1" x14ac:dyDescent="0.35">
      <c r="A12" s="34" t="s">
        <v>62</v>
      </c>
      <c r="B12" s="22">
        <v>-9.3000000000000007</v>
      </c>
      <c r="C12" s="22">
        <v>-8.1999999999999993</v>
      </c>
      <c r="D12" s="22">
        <v>-36.5</v>
      </c>
      <c r="E12" s="22">
        <v>-6.1</v>
      </c>
      <c r="F12" s="58">
        <f t="shared" si="0"/>
        <v>-5.5</v>
      </c>
      <c r="G12" s="58">
        <v>-11.6</v>
      </c>
      <c r="H12" s="43"/>
    </row>
    <row r="13" spans="1:8" ht="13.5" customHeight="1" x14ac:dyDescent="0.35">
      <c r="A13" s="35" t="s">
        <v>3</v>
      </c>
      <c r="B13" s="90">
        <v>63.899999999999991</v>
      </c>
      <c r="C13" s="90">
        <v>41.400000000000006</v>
      </c>
      <c r="D13" s="90">
        <f>SUM(D3:D12)</f>
        <v>203.2</v>
      </c>
      <c r="E13" s="90">
        <f t="shared" ref="E13:G13" si="1">SUM(E3:E12)</f>
        <v>49.79999999999999</v>
      </c>
      <c r="F13" s="77">
        <f t="shared" si="1"/>
        <v>-23.499999999999989</v>
      </c>
      <c r="G13" s="40">
        <f t="shared" si="1"/>
        <v>26.299999999999997</v>
      </c>
      <c r="H13" s="43"/>
    </row>
    <row r="14" spans="1:8" ht="13.5" customHeight="1" x14ac:dyDescent="0.35">
      <c r="A14" s="36"/>
      <c r="B14" s="91"/>
      <c r="C14" s="91"/>
      <c r="D14" s="91"/>
      <c r="E14" s="91"/>
      <c r="F14" s="92"/>
      <c r="G14" s="69"/>
      <c r="H14" s="43"/>
    </row>
    <row r="15" spans="1:8" ht="13.5" customHeight="1" x14ac:dyDescent="0.35">
      <c r="A15" s="34" t="s">
        <v>63</v>
      </c>
      <c r="B15" s="22">
        <v>-72.5</v>
      </c>
      <c r="C15" s="22">
        <v>-47.2</v>
      </c>
      <c r="D15" s="22">
        <v>-152.5</v>
      </c>
      <c r="E15" s="22">
        <v>-49.4</v>
      </c>
      <c r="F15" s="58">
        <f t="shared" ref="F15:F17" si="2">+G15-E15</f>
        <v>-9.8000000000000043</v>
      </c>
      <c r="G15" s="58">
        <v>-59.2</v>
      </c>
      <c r="H15" s="43"/>
    </row>
    <row r="16" spans="1:8" ht="13.5" customHeight="1" x14ac:dyDescent="0.35">
      <c r="A16" s="34" t="s">
        <v>72</v>
      </c>
      <c r="B16" s="22">
        <v>0</v>
      </c>
      <c r="C16" s="22">
        <v>15.899999999999999</v>
      </c>
      <c r="D16" s="22">
        <v>44.5</v>
      </c>
      <c r="E16" s="22">
        <v>0</v>
      </c>
      <c r="F16" s="58">
        <f t="shared" si="2"/>
        <v>0</v>
      </c>
      <c r="G16" s="58">
        <v>0</v>
      </c>
      <c r="H16" s="43"/>
    </row>
    <row r="17" spans="1:8" ht="13.5" customHeight="1" x14ac:dyDescent="0.3">
      <c r="A17" s="34" t="s">
        <v>4</v>
      </c>
      <c r="B17" s="22">
        <v>0.60000000000000009</v>
      </c>
      <c r="C17" s="22">
        <v>0.39999999999999991</v>
      </c>
      <c r="D17" s="44">
        <v>2</v>
      </c>
      <c r="E17" s="22">
        <v>0.4</v>
      </c>
      <c r="F17" s="58">
        <f t="shared" si="2"/>
        <v>0.19999999999999996</v>
      </c>
      <c r="G17" s="45">
        <v>0.6</v>
      </c>
      <c r="H17" s="43"/>
    </row>
    <row r="18" spans="1:8" ht="13.5" customHeight="1" x14ac:dyDescent="0.35">
      <c r="A18" s="35" t="s">
        <v>5</v>
      </c>
      <c r="B18" s="76">
        <v>-71.900000000000006</v>
      </c>
      <c r="C18" s="76">
        <v>-30.900000000000006</v>
      </c>
      <c r="D18" s="76">
        <f>SUM(D15:D17)</f>
        <v>-106</v>
      </c>
      <c r="E18" s="76">
        <f t="shared" ref="E18:G18" si="3">SUM(E15:E17)</f>
        <v>-49</v>
      </c>
      <c r="F18" s="77">
        <f t="shared" si="3"/>
        <v>-9.600000000000005</v>
      </c>
      <c r="G18" s="24">
        <f t="shared" si="3"/>
        <v>-58.6</v>
      </c>
      <c r="H18" s="43"/>
    </row>
    <row r="19" spans="1:8" ht="13.5" customHeight="1" x14ac:dyDescent="0.35">
      <c r="A19" s="36"/>
      <c r="B19" s="91"/>
      <c r="C19" s="91"/>
      <c r="D19" s="91"/>
      <c r="E19" s="91"/>
      <c r="F19" s="92"/>
      <c r="G19" s="69"/>
      <c r="H19" s="43"/>
    </row>
    <row r="20" spans="1:8" ht="13.5" customHeight="1" x14ac:dyDescent="0.35">
      <c r="A20" s="34" t="s">
        <v>64</v>
      </c>
      <c r="B20" s="22">
        <v>3.0999999999999943</v>
      </c>
      <c r="C20" s="22">
        <v>-8.0999999999999979</v>
      </c>
      <c r="D20" s="22">
        <v>30.2</v>
      </c>
      <c r="E20" s="22">
        <v>0</v>
      </c>
      <c r="F20" s="58">
        <f t="shared" ref="F20:F25" si="4">+G20-E20</f>
        <v>0</v>
      </c>
      <c r="G20" s="58">
        <v>0</v>
      </c>
      <c r="H20" s="43"/>
    </row>
    <row r="21" spans="1:8" ht="13.5" customHeight="1" x14ac:dyDescent="0.3">
      <c r="A21" s="34" t="s">
        <v>6</v>
      </c>
      <c r="B21" s="22">
        <v>0</v>
      </c>
      <c r="C21" s="22">
        <v>0</v>
      </c>
      <c r="D21" s="44">
        <v>-28.6</v>
      </c>
      <c r="E21" s="22">
        <v>-27.5</v>
      </c>
      <c r="F21" s="58">
        <f t="shared" si="4"/>
        <v>0</v>
      </c>
      <c r="G21" s="45">
        <v>-27.5</v>
      </c>
      <c r="H21" s="43"/>
    </row>
    <row r="22" spans="1:8" ht="13.5" customHeight="1" x14ac:dyDescent="0.3">
      <c r="A22" s="34" t="s">
        <v>67</v>
      </c>
      <c r="B22" s="22">
        <v>0</v>
      </c>
      <c r="C22" s="22">
        <v>0</v>
      </c>
      <c r="D22" s="44">
        <v>0</v>
      </c>
      <c r="E22" s="22">
        <v>122.8</v>
      </c>
      <c r="F22" s="58">
        <f t="shared" si="4"/>
        <v>0</v>
      </c>
      <c r="G22" s="45">
        <v>122.8</v>
      </c>
      <c r="H22" s="43"/>
    </row>
    <row r="23" spans="1:8" ht="13.5" customHeight="1" x14ac:dyDescent="0.3">
      <c r="A23" s="34" t="s">
        <v>73</v>
      </c>
      <c r="B23" s="22">
        <v>0</v>
      </c>
      <c r="C23" s="22">
        <v>0</v>
      </c>
      <c r="D23" s="44">
        <v>0</v>
      </c>
      <c r="E23" s="22">
        <v>-1.5</v>
      </c>
      <c r="F23" s="58">
        <f t="shared" si="4"/>
        <v>0.10000000000000009</v>
      </c>
      <c r="G23" s="45">
        <v>-1.4</v>
      </c>
      <c r="H23" s="43"/>
    </row>
    <row r="24" spans="1:8" ht="13.5" customHeight="1" x14ac:dyDescent="0.35">
      <c r="A24" s="34" t="s">
        <v>53</v>
      </c>
      <c r="B24" s="22">
        <v>-7.0000000000000018</v>
      </c>
      <c r="C24" s="22">
        <v>-6.7999999999999972</v>
      </c>
      <c r="D24" s="22">
        <v>-27.4</v>
      </c>
      <c r="E24" s="22">
        <v>-7.3</v>
      </c>
      <c r="F24" s="58">
        <f t="shared" si="4"/>
        <v>-7.7</v>
      </c>
      <c r="G24" s="58">
        <v>-15</v>
      </c>
      <c r="H24" s="43"/>
    </row>
    <row r="25" spans="1:8" ht="13.5" customHeight="1" x14ac:dyDescent="0.35">
      <c r="A25" s="37" t="s">
        <v>65</v>
      </c>
      <c r="B25" s="22">
        <v>0</v>
      </c>
      <c r="C25" s="22">
        <v>0</v>
      </c>
      <c r="D25" s="22">
        <v>1.3</v>
      </c>
      <c r="E25" s="22">
        <v>0</v>
      </c>
      <c r="F25" s="58">
        <f t="shared" si="4"/>
        <v>0</v>
      </c>
      <c r="G25" s="58">
        <v>0</v>
      </c>
      <c r="H25" s="43"/>
    </row>
    <row r="26" spans="1:8" ht="13.5" customHeight="1" x14ac:dyDescent="0.35">
      <c r="A26" s="35" t="s">
        <v>7</v>
      </c>
      <c r="B26" s="72">
        <v>-3.9000000000000075</v>
      </c>
      <c r="C26" s="72">
        <v>-14.899999999999995</v>
      </c>
      <c r="D26" s="72">
        <f>SUM(D20:D25)</f>
        <v>-24.5</v>
      </c>
      <c r="E26" s="72">
        <f>SUM(E20:E25)</f>
        <v>86.5</v>
      </c>
      <c r="F26" s="73">
        <f t="shared" ref="F26:G26" si="5">SUM(F20:F25)</f>
        <v>-7.6</v>
      </c>
      <c r="G26" s="57">
        <f t="shared" si="5"/>
        <v>78.899999999999991</v>
      </c>
      <c r="H26" s="43"/>
    </row>
    <row r="27" spans="1:8" s="33" customFormat="1" ht="13.5" customHeight="1" x14ac:dyDescent="0.35">
      <c r="A27" s="38"/>
      <c r="B27" s="93"/>
      <c r="C27" s="93"/>
      <c r="D27" s="93"/>
      <c r="E27" s="93"/>
      <c r="F27" s="94"/>
      <c r="G27" s="41"/>
      <c r="H27" s="43"/>
    </row>
    <row r="28" spans="1:8" s="33" customFormat="1" ht="13.5" customHeight="1" x14ac:dyDescent="0.35">
      <c r="A28" s="39" t="s">
        <v>8</v>
      </c>
      <c r="B28" s="76">
        <v>-11.90000000000002</v>
      </c>
      <c r="C28" s="76">
        <v>-4.3999999999999915</v>
      </c>
      <c r="D28" s="76">
        <f>+D26+D18+D13</f>
        <v>72.699999999999989</v>
      </c>
      <c r="E28" s="76">
        <f>+E26+E18+E13</f>
        <v>87.299999999999983</v>
      </c>
      <c r="F28" s="77">
        <f t="shared" ref="F28:G28" si="6">+F26+F18+F13</f>
        <v>-40.699999999999989</v>
      </c>
      <c r="G28" s="24">
        <f t="shared" si="6"/>
        <v>46.599999999999987</v>
      </c>
      <c r="H28" s="43"/>
    </row>
    <row r="29" spans="1:8" ht="13.5" customHeight="1" x14ac:dyDescent="0.35">
      <c r="A29" s="38"/>
      <c r="B29" s="91"/>
      <c r="C29" s="91"/>
      <c r="D29" s="91"/>
      <c r="E29" s="91"/>
      <c r="F29" s="92"/>
      <c r="G29" s="69"/>
      <c r="H29" s="43"/>
    </row>
    <row r="30" spans="1:8" ht="13.5" customHeight="1" x14ac:dyDescent="0.35">
      <c r="A30" s="34" t="s">
        <v>9</v>
      </c>
      <c r="B30" s="95">
        <v>97.300000000000011</v>
      </c>
      <c r="C30" s="95">
        <v>85.399999999999977</v>
      </c>
      <c r="D30" s="95">
        <v>8.3000000000000007</v>
      </c>
      <c r="E30" s="95">
        <v>81</v>
      </c>
      <c r="F30" s="96">
        <f>+E31</f>
        <v>168.29999999999998</v>
      </c>
      <c r="G30" s="70">
        <v>81</v>
      </c>
      <c r="H30" s="43"/>
    </row>
    <row r="31" spans="1:8" ht="13.5" customHeight="1" x14ac:dyDescent="0.35">
      <c r="A31" s="35" t="s">
        <v>10</v>
      </c>
      <c r="B31" s="76">
        <v>85.399999999999991</v>
      </c>
      <c r="C31" s="76">
        <v>80.999999999999986</v>
      </c>
      <c r="D31" s="76">
        <f t="shared" ref="D31" si="7">SUM(D28:D30)</f>
        <v>80.999999999999986</v>
      </c>
      <c r="E31" s="76">
        <f t="shared" ref="E31:G31" si="8">SUM(E28:E30)</f>
        <v>168.29999999999998</v>
      </c>
      <c r="F31" s="77">
        <f t="shared" si="8"/>
        <v>127.6</v>
      </c>
      <c r="G31" s="24">
        <f t="shared" si="8"/>
        <v>127.6</v>
      </c>
      <c r="H31" s="43"/>
    </row>
  </sheetData>
  <phoneticPr fontId="9" type="noConversion"/>
  <pageMargins left="0.70866141732283472" right="0.70866141732283472" top="0.74803149606299213" bottom="0.74803149606299213" header="0.31496062992125984" footer="0.31496062992125984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98E21916E144CBBCFB59E4B868AAB" ma:contentTypeVersion="6" ma:contentTypeDescription="Create a new document." ma:contentTypeScope="" ma:versionID="80d70f89565595804c19964d0ed0ac0b">
  <xsd:schema xmlns:xsd="http://www.w3.org/2001/XMLSchema" xmlns:xs="http://www.w3.org/2001/XMLSchema" xmlns:p="http://schemas.microsoft.com/office/2006/metadata/properties" xmlns:ns2="365bfd0d-8173-4ff5-a074-00f7fbcd75f6" xmlns:ns3="71c27b45-13a9-4eae-b7dd-94b7a92ff0e6" targetNamespace="http://schemas.microsoft.com/office/2006/metadata/properties" ma:root="true" ma:fieldsID="7454d9a26bf7689a4dd2e3cb572e1a97" ns2:_="" ns3:_="">
    <xsd:import namespace="365bfd0d-8173-4ff5-a074-00f7fbcd75f6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bfd0d-8173-4ff5-a074-00f7fbcd7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A4E74D-DEF2-4350-8675-8369F8D100C4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71c27b45-13a9-4eae-b7dd-94b7a92ff0e6"/>
    <ds:schemaRef ds:uri="365bfd0d-8173-4ff5-a074-00f7fbcd75f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6D10D28-1D2F-4607-B9E7-463038DA0491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847291F3-9B3A-46A3-970A-911371BAA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bfd0d-8173-4ff5-a074-00f7fbcd75f6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Balance sheet</vt:lpstr>
      <vt:lpstr>Cashflow</vt:lpstr>
      <vt:lpstr>'Balance sheet'!Print_Area</vt:lpstr>
      <vt:lpstr>Cashflow!Print_Area</vt:lpstr>
      <vt:lpstr>'Income statement'!Print_Area</vt:lpstr>
    </vt:vector>
  </TitlesOfParts>
  <Company>BW Offshore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Bø-Alnes</dc:creator>
  <cp:lastModifiedBy>Marita Sandvoll</cp:lastModifiedBy>
  <cp:lastPrinted>2020-05-04T09:47:26Z</cp:lastPrinted>
  <dcterms:created xsi:type="dcterms:W3CDTF">2012-05-08T13:41:05Z</dcterms:created>
  <dcterms:modified xsi:type="dcterms:W3CDTF">2020-08-26T05:07:21Z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0x010100C0D98E21916E144CBBCFB59E4B868AAB</vt:lpwstr>
  </property>
</Properties>
</file>